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220" windowHeight="11235" activeTab="1"/>
  </bookViews>
  <sheets>
    <sheet name="Лист1" sheetId="1" r:id="rId1"/>
    <sheet name="322" sheetId="7" r:id="rId2"/>
  </sheets>
  <calcPr calcId="162913"/>
</workbook>
</file>

<file path=xl/calcChain.xml><?xml version="1.0" encoding="utf-8"?>
<calcChain xmlns="http://schemas.openxmlformats.org/spreadsheetml/2006/main">
  <c r="G86" i="7" l="1"/>
  <c r="F86" i="7"/>
  <c r="E86" i="7"/>
  <c r="D86" i="7"/>
  <c r="G87" i="7"/>
  <c r="F87" i="7"/>
  <c r="E87" i="7"/>
  <c r="D87" i="7"/>
  <c r="H87" i="7" s="1"/>
  <c r="C22" i="7" l="1"/>
  <c r="C78" i="7" l="1"/>
  <c r="G65" i="7" l="1"/>
  <c r="G66" i="7"/>
  <c r="G67" i="7"/>
  <c r="G68" i="7"/>
  <c r="G69" i="7"/>
  <c r="G70" i="7"/>
  <c r="G71" i="7"/>
  <c r="G72" i="7"/>
  <c r="G73" i="7"/>
  <c r="G74" i="7"/>
  <c r="G75" i="7"/>
  <c r="G76" i="7"/>
  <c r="F65" i="7"/>
  <c r="F66" i="7"/>
  <c r="F67" i="7"/>
  <c r="F68" i="7"/>
  <c r="F69" i="7"/>
  <c r="F70" i="7"/>
  <c r="F71" i="7"/>
  <c r="F72" i="7"/>
  <c r="F73" i="7"/>
  <c r="F74" i="7"/>
  <c r="F75" i="7"/>
  <c r="I75" i="7" s="1"/>
  <c r="F76" i="7"/>
  <c r="F77" i="7"/>
  <c r="E64" i="7"/>
  <c r="E65" i="7"/>
  <c r="E66" i="7"/>
  <c r="E67" i="7"/>
  <c r="E68" i="7"/>
  <c r="E69" i="7"/>
  <c r="E70" i="7"/>
  <c r="E71" i="7"/>
  <c r="E72" i="7"/>
  <c r="E73" i="7"/>
  <c r="E74" i="7"/>
  <c r="E75" i="7"/>
  <c r="E76" i="7"/>
  <c r="E77" i="7"/>
  <c r="H77" i="7" s="1"/>
  <c r="D64" i="7"/>
  <c r="D65" i="7"/>
  <c r="D66" i="7"/>
  <c r="D67" i="7"/>
  <c r="J67" i="7" s="1"/>
  <c r="D68" i="7"/>
  <c r="I68" i="7" s="1"/>
  <c r="D69" i="7"/>
  <c r="D70" i="7"/>
  <c r="J70" i="7" s="1"/>
  <c r="D71" i="7"/>
  <c r="I71" i="7" s="1"/>
  <c r="D72" i="7"/>
  <c r="D73" i="7"/>
  <c r="D74" i="7"/>
  <c r="D75" i="7"/>
  <c r="D76" i="7"/>
  <c r="J76" i="7" s="1"/>
  <c r="G51" i="7"/>
  <c r="G55" i="7"/>
  <c r="F51" i="7"/>
  <c r="E51" i="7"/>
  <c r="D51" i="7"/>
  <c r="H53" i="7"/>
  <c r="H54" i="7"/>
  <c r="G92" i="7"/>
  <c r="F92" i="7"/>
  <c r="E92" i="7"/>
  <c r="D92" i="7"/>
  <c r="J92" i="7" s="1"/>
  <c r="G90" i="7"/>
  <c r="F90" i="7"/>
  <c r="E90" i="7"/>
  <c r="D90" i="7"/>
  <c r="C90" i="7"/>
  <c r="C91" i="7" s="1"/>
  <c r="I89" i="7"/>
  <c r="I88" i="7"/>
  <c r="I87" i="7"/>
  <c r="I86" i="7"/>
  <c r="H86" i="7"/>
  <c r="I85" i="7"/>
  <c r="H85" i="7"/>
  <c r="I84" i="7"/>
  <c r="H84" i="7"/>
  <c r="I83" i="7"/>
  <c r="H83" i="7"/>
  <c r="C82" i="7"/>
  <c r="G81" i="7"/>
  <c r="G82" i="7" s="1"/>
  <c r="F81" i="7"/>
  <c r="F82" i="7" s="1"/>
  <c r="E81" i="7"/>
  <c r="E82" i="7" s="1"/>
  <c r="D81" i="7"/>
  <c r="D82" i="7" s="1"/>
  <c r="I80" i="7"/>
  <c r="I79" i="7"/>
  <c r="G77" i="7"/>
  <c r="D77" i="7"/>
  <c r="G64" i="7"/>
  <c r="F64" i="7"/>
  <c r="A64" i="7"/>
  <c r="A65" i="7" s="1"/>
  <c r="G63" i="7"/>
  <c r="F63" i="7"/>
  <c r="E63" i="7"/>
  <c r="D63" i="7"/>
  <c r="C62" i="7"/>
  <c r="G61" i="7"/>
  <c r="F61" i="7"/>
  <c r="H61" i="7" s="1"/>
  <c r="E61" i="7"/>
  <c r="D61" i="7"/>
  <c r="I61" i="7" s="1"/>
  <c r="G60" i="7"/>
  <c r="F60" i="7"/>
  <c r="E60" i="7"/>
  <c r="D60" i="7"/>
  <c r="I60" i="7" s="1"/>
  <c r="G59" i="7"/>
  <c r="F59" i="7"/>
  <c r="E59" i="7"/>
  <c r="D59" i="7"/>
  <c r="A59" i="7"/>
  <c r="G58" i="7"/>
  <c r="F58" i="7"/>
  <c r="E58" i="7"/>
  <c r="D58" i="7"/>
  <c r="G56" i="7"/>
  <c r="F56" i="7"/>
  <c r="E56" i="7"/>
  <c r="D56" i="7"/>
  <c r="F55" i="7"/>
  <c r="E55" i="7"/>
  <c r="D55" i="7"/>
  <c r="J55" i="7" s="1"/>
  <c r="C52" i="7"/>
  <c r="C57" i="7" s="1"/>
  <c r="G50" i="7"/>
  <c r="F50" i="7"/>
  <c r="E50" i="7"/>
  <c r="D50" i="7"/>
  <c r="I50" i="7" s="1"/>
  <c r="I48" i="7"/>
  <c r="G47" i="7"/>
  <c r="F47" i="7"/>
  <c r="E47" i="7"/>
  <c r="G46" i="7"/>
  <c r="F46" i="7"/>
  <c r="E46" i="7"/>
  <c r="D46" i="7"/>
  <c r="G45" i="7"/>
  <c r="F45" i="7"/>
  <c r="E45" i="7"/>
  <c r="D45" i="7"/>
  <c r="H45" i="7" s="1"/>
  <c r="G44" i="7"/>
  <c r="F44" i="7"/>
  <c r="E44" i="7"/>
  <c r="D44" i="7"/>
  <c r="C43" i="7"/>
  <c r="G43" i="7" s="1"/>
  <c r="I42" i="7"/>
  <c r="I41" i="7"/>
  <c r="G36" i="7"/>
  <c r="F36" i="7"/>
  <c r="E36" i="7"/>
  <c r="D36" i="7"/>
  <c r="I34" i="7"/>
  <c r="G34" i="7"/>
  <c r="F34" i="7"/>
  <c r="E34" i="7"/>
  <c r="D34" i="7"/>
  <c r="H34" i="7" s="1"/>
  <c r="I33" i="7"/>
  <c r="I32" i="7"/>
  <c r="I31" i="7"/>
  <c r="I30" i="7"/>
  <c r="I29" i="7"/>
  <c r="I28" i="7"/>
  <c r="I27" i="7"/>
  <c r="I26" i="7"/>
  <c r="I25" i="7"/>
  <c r="I24" i="7"/>
  <c r="C23" i="7"/>
  <c r="C40" i="7" s="1"/>
  <c r="J22" i="7"/>
  <c r="G22" i="7"/>
  <c r="G23" i="7" s="1"/>
  <c r="F22" i="7"/>
  <c r="F23" i="7" s="1"/>
  <c r="E22" i="7"/>
  <c r="D22" i="7"/>
  <c r="I22" i="7" s="1"/>
  <c r="I40" i="7" s="1"/>
  <c r="H71" i="7" l="1"/>
  <c r="J71" i="7"/>
  <c r="I70" i="7"/>
  <c r="E62" i="7"/>
  <c r="F62" i="7"/>
  <c r="G62" i="7"/>
  <c r="I59" i="7"/>
  <c r="I58" i="7"/>
  <c r="F52" i="7"/>
  <c r="F57" i="7" s="1"/>
  <c r="D49" i="7"/>
  <c r="E49" i="7"/>
  <c r="F49" i="7"/>
  <c r="F40" i="7"/>
  <c r="G40" i="7"/>
  <c r="H36" i="7"/>
  <c r="H22" i="7"/>
  <c r="D43" i="7"/>
  <c r="J68" i="7"/>
  <c r="H68" i="7"/>
  <c r="G78" i="7"/>
  <c r="H55" i="7"/>
  <c r="G52" i="7"/>
  <c r="D52" i="7"/>
  <c r="D57" i="7" s="1"/>
  <c r="E52" i="7"/>
  <c r="E57" i="7" s="1"/>
  <c r="E78" i="7"/>
  <c r="F78" i="7"/>
  <c r="D78" i="7"/>
  <c r="H56" i="7"/>
  <c r="I56" i="7"/>
  <c r="H81" i="7"/>
  <c r="I69" i="7"/>
  <c r="H70" i="7"/>
  <c r="J75" i="7"/>
  <c r="J73" i="7"/>
  <c r="H75" i="7"/>
  <c r="J74" i="7"/>
  <c r="J66" i="7"/>
  <c r="H73" i="7"/>
  <c r="J77" i="7"/>
  <c r="J72" i="7"/>
  <c r="I74" i="7"/>
  <c r="H74" i="7"/>
  <c r="I51" i="7"/>
  <c r="I65" i="7"/>
  <c r="I64" i="7"/>
  <c r="I63" i="7"/>
  <c r="H46" i="7"/>
  <c r="G49" i="7"/>
  <c r="J49" i="7" s="1"/>
  <c r="H82" i="7"/>
  <c r="J82" i="7"/>
  <c r="J63" i="7"/>
  <c r="J64" i="7"/>
  <c r="J65" i="7"/>
  <c r="J69" i="7"/>
  <c r="H92" i="7"/>
  <c r="I92" i="7" s="1"/>
  <c r="D23" i="7"/>
  <c r="D40" i="7" s="1"/>
  <c r="E43" i="7"/>
  <c r="C49" i="7"/>
  <c r="H51" i="7"/>
  <c r="I55" i="7"/>
  <c r="H60" i="7"/>
  <c r="H72" i="7"/>
  <c r="I73" i="7"/>
  <c r="H76" i="7"/>
  <c r="I77" i="7"/>
  <c r="I81" i="7"/>
  <c r="E23" i="7"/>
  <c r="E40" i="7" s="1"/>
  <c r="F43" i="7"/>
  <c r="H44" i="7"/>
  <c r="D62" i="7"/>
  <c r="H67" i="7"/>
  <c r="I72" i="7"/>
  <c r="I76" i="7"/>
  <c r="H59" i="7"/>
  <c r="H66" i="7"/>
  <c r="I67" i="7"/>
  <c r="H58" i="7"/>
  <c r="H63" i="7"/>
  <c r="H64" i="7"/>
  <c r="H65" i="7"/>
  <c r="I66" i="7"/>
  <c r="H69" i="7"/>
  <c r="D91" i="7" l="1"/>
  <c r="I43" i="7"/>
  <c r="H52" i="7"/>
  <c r="C93" i="7"/>
  <c r="F91" i="7"/>
  <c r="F93" i="7" s="1"/>
  <c r="E91" i="7"/>
  <c r="E93" i="7" s="1"/>
  <c r="H49" i="7"/>
  <c r="I52" i="7"/>
  <c r="J62" i="7"/>
  <c r="H62" i="7"/>
  <c r="G57" i="7"/>
  <c r="G91" i="7" s="1"/>
  <c r="G93" i="7" s="1"/>
  <c r="J40" i="7"/>
  <c r="H40" i="7"/>
  <c r="H78" i="7"/>
  <c r="J78" i="7"/>
  <c r="H43" i="7"/>
  <c r="I90" i="7" l="1"/>
  <c r="J57" i="7"/>
  <c r="H91" i="7"/>
  <c r="J91" i="7"/>
  <c r="I91" i="7"/>
  <c r="D93" i="7"/>
  <c r="H57" i="7"/>
  <c r="D23" i="1" l="1"/>
  <c r="C74" i="1" l="1"/>
  <c r="C70" i="1"/>
  <c r="C55" i="1"/>
  <c r="C50" i="1" l="1"/>
  <c r="C83" i="1" s="1"/>
  <c r="C44" i="1"/>
  <c r="C23" i="1"/>
  <c r="C39" i="1" s="1"/>
  <c r="A57" i="1" l="1"/>
  <c r="A58" i="1" s="1"/>
  <c r="A52" i="1"/>
</calcChain>
</file>

<file path=xl/sharedStrings.xml><?xml version="1.0" encoding="utf-8"?>
<sst xmlns="http://schemas.openxmlformats.org/spreadsheetml/2006/main" count="276" uniqueCount="148">
  <si>
    <t>Дейност 322 "Неспециализирани Училища,без професионални гимназии"</t>
  </si>
  <si>
    <t>Дейност 532"Програми за временна заетост"</t>
  </si>
  <si>
    <t>Дейност "Спорт за всички"</t>
  </si>
  <si>
    <t>СЕС-средства - Проекти и програми</t>
  </si>
  <si>
    <t>Забележка</t>
  </si>
  <si>
    <t>ПРИХОДИ</t>
  </si>
  <si>
    <t>Приходи от наеми на имущество</t>
  </si>
  <si>
    <t>Реализирани курсови разлики</t>
  </si>
  <si>
    <t>Други неданъчни приходи</t>
  </si>
  <si>
    <t>Внесени ДДС/-/</t>
  </si>
  <si>
    <t>Внесен данък в/у приходите от стоп.дейност</t>
  </si>
  <si>
    <t>Текущи помощи и дарения от страната</t>
  </si>
  <si>
    <t>Всичко собствени приходи</t>
  </si>
  <si>
    <t>ТРАНСФЕРИ</t>
  </si>
  <si>
    <t>61-01</t>
  </si>
  <si>
    <t>№ по ред</t>
  </si>
  <si>
    <t>Трансфери между бюджети-получени</t>
  </si>
  <si>
    <t>Трансфери между бюджети-предоставени</t>
  </si>
  <si>
    <t>Трансфери от МТСП по програми</t>
  </si>
  <si>
    <t>Вътрешни трансфери в системата на първостепенния разпоредител</t>
  </si>
  <si>
    <t>Всичко §§ 61-00</t>
  </si>
  <si>
    <t>Трансфери между сметки за средства от европейския съюз - получени</t>
  </si>
  <si>
    <t>Трансфери между сметки за средства от европейския съюз - предоставени</t>
  </si>
  <si>
    <t>Общо трансфери по §63-00</t>
  </si>
  <si>
    <t>Трансфери от /за държавни предприятия и други лица- получени</t>
  </si>
  <si>
    <t>Общо трансфери по §64-00</t>
  </si>
  <si>
    <t>ВСИЧКО ТРАНСФЕРИ</t>
  </si>
  <si>
    <t>ВРЕМЕННИ БЕЗЛИХВЕНИ ЗАЕМИ</t>
  </si>
  <si>
    <t>Временни безлихвенни заеми между бюджети и сметки за средства от европейския съюз - нето</t>
  </si>
  <si>
    <t>Общо заеми</t>
  </si>
  <si>
    <t>ФИНАНСИРАНЕ НА БЮДЖЕТНОТО САЛДО</t>
  </si>
  <si>
    <t>Събрани средства и извършени плащания от/за сметки и средства от европейския съюз</t>
  </si>
  <si>
    <t>Наличност в касата в левове в края на периода /-/</t>
  </si>
  <si>
    <t>Наличност в левове по сметки в края на периода /-/</t>
  </si>
  <si>
    <t>Остатък в касата в левове от предходен период /+/</t>
  </si>
  <si>
    <t>Остатък в левове по сметки от предходен период /+/</t>
  </si>
  <si>
    <t>ОБЩО ПРИХОДИ ПО БЮДЖЕТА</t>
  </si>
  <si>
    <t>РАЗХОДИ</t>
  </si>
  <si>
    <t>запл.и възнагр.на перс.,нает по труд.правоотн.</t>
  </si>
  <si>
    <t>заплати и възнагр.на перс.,нает по служ.правоотн.</t>
  </si>
  <si>
    <t>всичко по § 01-00:</t>
  </si>
  <si>
    <t>др.възнагр.и плащ.за нещат.перс.по труд.правоотн.</t>
  </si>
  <si>
    <t>др.възнагр.и плащ.за перс.по извънтруд.правоотн.</t>
  </si>
  <si>
    <t>изплат.суми от СБКО на перс., с характер на възнагражд.в т.ч.</t>
  </si>
  <si>
    <t>обезщ..за перс., с х-р навъзнагр.</t>
  </si>
  <si>
    <t>други плащания и възнагражд./болнични за с/ка на работод.</t>
  </si>
  <si>
    <t>всичко по § 02-00:</t>
  </si>
  <si>
    <t>осигурителни вноски от работодатели за ДОО</t>
  </si>
  <si>
    <t>осигурителни вноски от работодатели за УПФ</t>
  </si>
  <si>
    <t>здравно-осигурителни вноски от работодатели</t>
  </si>
  <si>
    <t>вноски за ДЗПО</t>
  </si>
  <si>
    <t>всичко по § 05-00:</t>
  </si>
  <si>
    <t>храна в т. ч.</t>
  </si>
  <si>
    <t>медикаменти</t>
  </si>
  <si>
    <t>постелен инвентар и облекло на непедагогическия  .п-л</t>
  </si>
  <si>
    <t>уч.и научно-изследов.разх.и книги за библиотеките в т.ч.</t>
  </si>
  <si>
    <t>материали в т.ч.</t>
  </si>
  <si>
    <t>вода, горива и енергия в т.ч.</t>
  </si>
  <si>
    <t>разходи за външни услуги</t>
  </si>
  <si>
    <t>текущ ремонт</t>
  </si>
  <si>
    <t>държавни данъци.такса и наказателни лихви и админ.санкции</t>
  </si>
  <si>
    <t>19-81</t>
  </si>
  <si>
    <t>платени данъци, мита и такси (без осигурителни вноски за ДОО и НЗОК)</t>
  </si>
  <si>
    <t>командировки в страната</t>
  </si>
  <si>
    <t>краткосрочни команд. в чужбина</t>
  </si>
  <si>
    <t>разходи за застраховки</t>
  </si>
  <si>
    <t>други финансови услуги</t>
  </si>
  <si>
    <t>разходи за глоби, неуст.,наказ.и съдебни обезщетения</t>
  </si>
  <si>
    <t>други разх., некласифиц.в др.параграфи и подпарагр.</t>
  </si>
  <si>
    <t>40-00</t>
  </si>
  <si>
    <t>Стипендии</t>
  </si>
  <si>
    <t>КАПИТАЛОВИ РАЗХОДИ:</t>
  </si>
  <si>
    <t>51-00</t>
  </si>
  <si>
    <t>Основен ремонт на ДМА</t>
  </si>
  <si>
    <t>52-01</t>
  </si>
  <si>
    <t>Придбиване на компютри и хард.</t>
  </si>
  <si>
    <t>52-03</t>
  </si>
  <si>
    <t>Придоб. на друго обор.машини и съораж.</t>
  </si>
  <si>
    <t>52-05</t>
  </si>
  <si>
    <t>Придобиване на ДМА</t>
  </si>
  <si>
    <t>53-00</t>
  </si>
  <si>
    <t>Придобиване на НДМА</t>
  </si>
  <si>
    <t>Платени данъци, такси и адм. Санкции</t>
  </si>
  <si>
    <t>всичко по §10-00:</t>
  </si>
  <si>
    <t>всичко по § 19-00:</t>
  </si>
  <si>
    <t>всичко капиталови разходи:</t>
  </si>
  <si>
    <t>ОБЩО РАЗХОДИ ПО БЮДЖЕТА:</t>
  </si>
  <si>
    <t>36-01</t>
  </si>
  <si>
    <t>37-01</t>
  </si>
  <si>
    <t>37-02</t>
  </si>
  <si>
    <t>45-01</t>
  </si>
  <si>
    <t>61-02</t>
  </si>
  <si>
    <t>61-05</t>
  </si>
  <si>
    <t>61-09</t>
  </si>
  <si>
    <t>63-01</t>
  </si>
  <si>
    <t>63-02</t>
  </si>
  <si>
    <t>64-01</t>
  </si>
  <si>
    <t>76-00</t>
  </si>
  <si>
    <t>88-03</t>
  </si>
  <si>
    <t>95-01</t>
  </si>
  <si>
    <t>95-05</t>
  </si>
  <si>
    <t>95-07</t>
  </si>
  <si>
    <t>95-11</t>
  </si>
  <si>
    <t>НАТУРАЛНИ ПОКАЗАТЕЛИ:</t>
  </si>
  <si>
    <t>ЧИСЛЕНОСТ НА ПЕРСОНАЛА::</t>
  </si>
  <si>
    <t xml:space="preserve"> - </t>
  </si>
  <si>
    <t xml:space="preserve"> в т.ч.педагогически</t>
  </si>
  <si>
    <t>непедагогически</t>
  </si>
  <si>
    <t>БРОЙ УЧЕНИЦИ</t>
  </si>
  <si>
    <t>Ученици на редовна .форма на обучение-бр.</t>
  </si>
  <si>
    <t>Ученици на самост. форма на обучение-бр.</t>
  </si>
  <si>
    <t>ученици на ресурсно подпомагане</t>
  </si>
  <si>
    <t>БРОЙ СТИПЕНДИАНТИ</t>
  </si>
  <si>
    <t>Численост на персонала на МРЗ</t>
  </si>
  <si>
    <t>Нещатна численост</t>
  </si>
  <si>
    <t>Изплатени средства за пътни разноски на педагогическия персонал</t>
  </si>
  <si>
    <t>Гл.счетоводител:</t>
  </si>
  <si>
    <t>ДИРЕКТОР:</t>
  </si>
  <si>
    <t xml:space="preserve">                                           / Станко Станков /          </t>
  </si>
  <si>
    <t>име, фамилия, подпис</t>
  </si>
  <si>
    <t>подпис и печат</t>
  </si>
  <si>
    <t xml:space="preserve">                  /  /</t>
  </si>
  <si>
    <t xml:space="preserve">        /  /</t>
  </si>
  <si>
    <t>ПЛАН</t>
  </si>
  <si>
    <t>ОТЧЕТ</t>
  </si>
  <si>
    <t>ШИНАСИ СЮЛЕЙМАН</t>
  </si>
  <si>
    <t>КМЕТ НА ОБЩИНА КИРКОВО</t>
  </si>
  <si>
    <t>УТВЪРДИЛ:……………………………………………….</t>
  </si>
  <si>
    <t>ПНаименование на параграфа /подпараграфа</t>
  </si>
  <si>
    <t>РАЗПОРЕДИТЕЛ С БЮДЖЕТ:   ОУ "ВАСИЛ ЛЕВСКИ" с. Тихомир</t>
  </si>
  <si>
    <t>І - во тримесечие</t>
  </si>
  <si>
    <t>ІІ - ро тримесечие</t>
  </si>
  <si>
    <t>ІІІ - то тримесечие</t>
  </si>
  <si>
    <t>ІV - то тримесечие</t>
  </si>
  <si>
    <t xml:space="preserve">                  /Асен Кьосев  /</t>
  </si>
  <si>
    <t xml:space="preserve">        /Валентин Узунов /</t>
  </si>
  <si>
    <t>заплати</t>
  </si>
  <si>
    <t>диференцирано заплащане</t>
  </si>
  <si>
    <t>дмс</t>
  </si>
  <si>
    <t>соп</t>
  </si>
  <si>
    <t>облекло /представ.. и работно/</t>
  </si>
  <si>
    <t>СБКО</t>
  </si>
  <si>
    <t>Б Ю Д Ж Е Т 2019</t>
  </si>
  <si>
    <t>Годишен план бюджет 2019 г.</t>
  </si>
  <si>
    <t>квалификация на учители- 1.2%</t>
  </si>
  <si>
    <t>Получени трансфери</t>
  </si>
  <si>
    <t>Годишен план бюджет 2024г.</t>
  </si>
  <si>
    <t>Б Ю Д Ж Е Т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</si>
</sst>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#&quot;-&quot;0#"/>
  </numFmts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 Cyr"/>
      <family val="2"/>
      <charset val="204"/>
    </font>
    <font>
      <sz val="10"/>
      <name val="Hebar"/>
      <charset val="204"/>
    </font>
    <font>
      <i/>
      <sz val="10"/>
      <name val="Times New Roman Cyr"/>
      <family val="1"/>
      <charset val="204"/>
    </font>
    <font>
      <sz val="10"/>
      <name val="Arial Cyr"/>
      <family val="2"/>
      <charset val="204"/>
    </font>
    <font>
      <b/>
      <sz val="10"/>
      <name val="Arial Cyr"/>
      <charset val="204"/>
    </font>
    <font>
      <sz val="10"/>
      <name val="Arial Cyr"/>
      <charset val="204"/>
    </font>
    <font>
      <b/>
      <i/>
      <sz val="10"/>
      <name val="Times New Roman Cyr"/>
      <family val="1"/>
      <charset val="204"/>
    </font>
    <font>
      <b/>
      <sz val="11"/>
      <color theme="1"/>
      <name val="Calibri"/>
      <family val="2"/>
      <scheme val="minor"/>
    </font>
    <font>
      <sz val="12"/>
      <name val="Arial Cyr"/>
      <charset val="204"/>
    </font>
    <font>
      <b/>
      <sz val="8"/>
      <name val="Arial Cyr"/>
      <charset val="204"/>
    </font>
    <font>
      <i/>
      <sz val="9"/>
      <name val="Arial Cyr"/>
      <charset val="204"/>
    </font>
    <font>
      <b/>
      <i/>
      <sz val="9"/>
      <name val="Arial Cyr"/>
      <family val="2"/>
      <charset val="204"/>
    </font>
    <font>
      <b/>
      <sz val="14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10"/>
      <color theme="1"/>
      <name val="Calibri"/>
      <family val="2"/>
      <charset val="204"/>
      <scheme val="minor"/>
    </font>
    <font>
      <i/>
      <sz val="9"/>
      <name val="Times New Roman Cyr"/>
      <family val="1"/>
      <charset val="204"/>
    </font>
    <font>
      <b/>
      <i/>
      <sz val="9"/>
      <name val="Times New Roman Cyr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97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NumberFormat="1" applyBorder="1"/>
    <xf numFmtId="16" fontId="0" fillId="0" borderId="1" xfId="0" applyNumberFormat="1" applyBorder="1" applyAlignment="1">
      <alignment wrapText="1"/>
    </xf>
    <xf numFmtId="164" fontId="4" fillId="0" borderId="1" xfId="1" quotePrefix="1" applyNumberFormat="1" applyFont="1" applyFill="1" applyBorder="1" applyAlignment="1">
      <alignment horizontal="right" wrapText="1"/>
    </xf>
    <xf numFmtId="0" fontId="5" fillId="0" borderId="1" xfId="0" applyFont="1" applyFill="1" applyBorder="1" applyAlignment="1">
      <alignment vertical="top" wrapText="1"/>
    </xf>
    <xf numFmtId="0" fontId="5" fillId="0" borderId="2" xfId="1" applyFont="1" applyFill="1" applyBorder="1" applyAlignment="1">
      <alignment vertical="top" wrapText="1"/>
    </xf>
    <xf numFmtId="164" fontId="4" fillId="0" borderId="3" xfId="1" quotePrefix="1" applyNumberFormat="1" applyFont="1" applyFill="1" applyBorder="1" applyAlignment="1">
      <alignment horizontal="right" wrapText="1"/>
    </xf>
    <xf numFmtId="0" fontId="5" fillId="0" borderId="4" xfId="1" applyFont="1" applyFill="1" applyBorder="1" applyAlignment="1">
      <alignment vertical="top" wrapText="1"/>
    </xf>
    <xf numFmtId="0" fontId="5" fillId="0" borderId="2" xfId="1" applyFont="1" applyFill="1" applyBorder="1" applyAlignment="1">
      <alignment wrapText="1"/>
    </xf>
    <xf numFmtId="164" fontId="4" fillId="0" borderId="1" xfId="1" applyNumberFormat="1" applyFont="1" applyFill="1" applyBorder="1" applyAlignment="1">
      <alignment horizontal="right" wrapText="1"/>
    </xf>
    <xf numFmtId="0" fontId="7" fillId="0" borderId="1" xfId="0" applyFont="1" applyFill="1" applyBorder="1" applyAlignment="1">
      <alignment horizontal="right" wrapText="1"/>
    </xf>
    <xf numFmtId="0" fontId="2" fillId="0" borderId="1" xfId="0" applyFont="1" applyFill="1" applyBorder="1" applyAlignment="1">
      <alignment horizontal="right" wrapText="1"/>
    </xf>
    <xf numFmtId="0" fontId="6" fillId="0" borderId="2" xfId="1" applyFont="1" applyFill="1" applyBorder="1" applyAlignment="1">
      <alignment horizontal="right" wrapText="1"/>
    </xf>
    <xf numFmtId="0" fontId="0" fillId="0" borderId="5" xfId="0" applyBorder="1"/>
    <xf numFmtId="0" fontId="2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right" vertical="top" wrapText="1"/>
    </xf>
    <xf numFmtId="0" fontId="1" fillId="0" borderId="1" xfId="0" applyFont="1" applyBorder="1"/>
    <xf numFmtId="0" fontId="1" fillId="0" borderId="0" xfId="0" applyFont="1"/>
    <xf numFmtId="164" fontId="8" fillId="0" borderId="1" xfId="1" quotePrefix="1" applyNumberFormat="1" applyFont="1" applyFill="1" applyBorder="1" applyAlignment="1">
      <alignment horizontal="right" wrapText="1"/>
    </xf>
    <xf numFmtId="0" fontId="2" fillId="0" borderId="2" xfId="1" applyFont="1" applyFill="1" applyBorder="1" applyAlignment="1">
      <alignment wrapText="1"/>
    </xf>
    <xf numFmtId="0" fontId="9" fillId="0" borderId="1" xfId="0" applyFont="1" applyBorder="1"/>
    <xf numFmtId="0" fontId="9" fillId="0" borderId="0" xfId="0" applyFont="1"/>
    <xf numFmtId="0" fontId="1" fillId="0" borderId="1" xfId="0" applyNumberFormat="1" applyFont="1" applyBorder="1"/>
    <xf numFmtId="0" fontId="1" fillId="0" borderId="1" xfId="0" applyFont="1" applyBorder="1" applyAlignment="1">
      <alignment wrapText="1"/>
    </xf>
    <xf numFmtId="3" fontId="1" fillId="0" borderId="1" xfId="0" applyNumberFormat="1" applyFont="1" applyBorder="1"/>
    <xf numFmtId="3" fontId="0" fillId="0" borderId="1" xfId="0" applyNumberFormat="1" applyBorder="1" applyAlignment="1">
      <alignment horizontal="right"/>
    </xf>
    <xf numFmtId="0" fontId="7" fillId="0" borderId="0" xfId="0" applyFont="1"/>
    <xf numFmtId="0" fontId="7" fillId="0" borderId="10" xfId="0" applyFont="1" applyBorder="1"/>
    <xf numFmtId="0" fontId="7" fillId="0" borderId="2" xfId="0" applyFont="1" applyBorder="1" applyAlignment="1">
      <alignment wrapText="1"/>
    </xf>
    <xf numFmtId="0" fontId="10" fillId="0" borderId="1" xfId="0" applyFont="1" applyBorder="1"/>
    <xf numFmtId="0" fontId="11" fillId="0" borderId="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right"/>
    </xf>
    <xf numFmtId="0" fontId="7" fillId="0" borderId="0" xfId="0" applyFont="1" applyBorder="1"/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7" fillId="0" borderId="11" xfId="0" applyFont="1" applyBorder="1"/>
    <xf numFmtId="0" fontId="7" fillId="0" borderId="6" xfId="0" applyFont="1" applyBorder="1" applyAlignment="1">
      <alignment wrapText="1"/>
    </xf>
    <xf numFmtId="0" fontId="7" fillId="0" borderId="12" xfId="0" applyFont="1" applyBorder="1" applyAlignment="1">
      <alignment horizontal="right"/>
    </xf>
    <xf numFmtId="0" fontId="7" fillId="0" borderId="13" xfId="0" applyFont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/>
    <xf numFmtId="0" fontId="13" fillId="0" borderId="0" xfId="0" applyFont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7" fillId="0" borderId="1" xfId="0" applyFont="1" applyBorder="1"/>
    <xf numFmtId="0" fontId="2" fillId="0" borderId="0" xfId="0" applyFont="1" applyFill="1" applyBorder="1" applyAlignment="1"/>
    <xf numFmtId="0" fontId="10" fillId="2" borderId="2" xfId="0" applyFont="1" applyFill="1" applyBorder="1" applyAlignment="1">
      <alignment horizontal="right" vertical="center" wrapText="1"/>
    </xf>
    <xf numFmtId="0" fontId="10" fillId="2" borderId="2" xfId="0" applyFont="1" applyFill="1" applyBorder="1"/>
    <xf numFmtId="0" fontId="14" fillId="0" borderId="0" xfId="0" applyFont="1"/>
    <xf numFmtId="0" fontId="9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15" fillId="0" borderId="1" xfId="0" applyFont="1" applyBorder="1" applyAlignment="1">
      <alignment wrapText="1"/>
    </xf>
    <xf numFmtId="1" fontId="0" fillId="0" borderId="1" xfId="0" applyNumberFormat="1" applyBorder="1"/>
    <xf numFmtId="1" fontId="9" fillId="0" borderId="1" xfId="0" applyNumberFormat="1" applyFont="1" applyBorder="1"/>
    <xf numFmtId="0" fontId="1" fillId="0" borderId="5" xfId="0" applyFont="1" applyBorder="1"/>
    <xf numFmtId="2" fontId="1" fillId="0" borderId="1" xfId="0" applyNumberFormat="1" applyFont="1" applyBorder="1"/>
    <xf numFmtId="1" fontId="1" fillId="0" borderId="1" xfId="0" applyNumberFormat="1" applyFont="1" applyBorder="1"/>
    <xf numFmtId="0" fontId="16" fillId="0" borderId="1" xfId="0" applyFont="1" applyBorder="1" applyAlignment="1">
      <alignment wrapText="1"/>
    </xf>
    <xf numFmtId="1" fontId="1" fillId="0" borderId="14" xfId="0" applyNumberFormat="1" applyFont="1" applyFill="1" applyBorder="1"/>
    <xf numFmtId="164" fontId="17" fillId="0" borderId="1" xfId="1" quotePrefix="1" applyNumberFormat="1" applyFont="1" applyFill="1" applyBorder="1" applyAlignment="1">
      <alignment horizontal="right" wrapText="1"/>
    </xf>
    <xf numFmtId="164" fontId="18" fillId="0" borderId="1" xfId="1" quotePrefix="1" applyNumberFormat="1" applyFont="1" applyFill="1" applyBorder="1" applyAlignment="1">
      <alignment horizontal="right" wrapText="1"/>
    </xf>
    <xf numFmtId="164" fontId="17" fillId="0" borderId="3" xfId="1" quotePrefix="1" applyNumberFormat="1" applyFont="1" applyFill="1" applyBorder="1" applyAlignment="1">
      <alignment horizontal="right" wrapText="1"/>
    </xf>
    <xf numFmtId="164" fontId="17" fillId="0" borderId="1" xfId="1" applyNumberFormat="1" applyFont="1" applyFill="1" applyBorder="1" applyAlignment="1">
      <alignment horizontal="right" wrapText="1"/>
    </xf>
    <xf numFmtId="0" fontId="5" fillId="0" borderId="14" xfId="1" applyFont="1" applyFill="1" applyBorder="1" applyAlignment="1">
      <alignment vertical="top" wrapText="1"/>
    </xf>
    <xf numFmtId="9" fontId="1" fillId="0" borderId="1" xfId="0" applyNumberFormat="1" applyFont="1" applyBorder="1"/>
    <xf numFmtId="1" fontId="1" fillId="0" borderId="0" xfId="0" applyNumberFormat="1" applyFont="1" applyBorder="1"/>
    <xf numFmtId="1" fontId="0" fillId="0" borderId="0" xfId="0" applyNumberFormat="1"/>
    <xf numFmtId="2" fontId="0" fillId="0" borderId="0" xfId="0" applyNumberFormat="1"/>
    <xf numFmtId="0" fontId="2" fillId="0" borderId="0" xfId="0" applyFont="1" applyFill="1" applyBorder="1" applyAlignment="1">
      <alignment horizontal="left"/>
    </xf>
    <xf numFmtId="0" fontId="5" fillId="0" borderId="0" xfId="0" applyFont="1" applyAlignment="1">
      <alignment horizontal="center"/>
    </xf>
    <xf numFmtId="0" fontId="2" fillId="0" borderId="1" xfId="0" applyFont="1" applyFill="1" applyBorder="1" applyAlignment="1">
      <alignment horizontal="right" wrapText="1"/>
    </xf>
    <xf numFmtId="0" fontId="0" fillId="0" borderId="0" xfId="0" applyAlignment="1">
      <alignment horizontal="center"/>
    </xf>
    <xf numFmtId="0" fontId="7" fillId="0" borderId="13" xfId="0" applyFont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/>
    </xf>
    <xf numFmtId="0" fontId="2" fillId="0" borderId="9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wrapText="1"/>
    </xf>
    <xf numFmtId="0" fontId="2" fillId="0" borderId="2" xfId="0" applyFont="1" applyBorder="1" applyAlignment="1">
      <alignment horizontal="right" wrapText="1"/>
    </xf>
    <xf numFmtId="0" fontId="2" fillId="0" borderId="7" xfId="0" applyFont="1" applyFill="1" applyBorder="1" applyAlignment="1">
      <alignment horizontal="right" wrapText="1"/>
    </xf>
    <xf numFmtId="0" fontId="2" fillId="0" borderId="0" xfId="0" applyFont="1" applyBorder="1" applyAlignment="1">
      <alignment horizontal="right" wrapText="1"/>
    </xf>
    <xf numFmtId="0" fontId="6" fillId="0" borderId="1" xfId="0" applyFont="1" applyBorder="1" applyAlignment="1">
      <alignment horizontal="center" wrapText="1"/>
    </xf>
    <xf numFmtId="0" fontId="1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14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al_EBK_PROJECT_2001-last" xfId="1"/>
    <cellStyle name="Нормален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workbookViewId="0">
      <selection activeCell="C91" sqref="C91"/>
    </sheetView>
  </sheetViews>
  <sheetFormatPr defaultRowHeight="15"/>
  <cols>
    <col min="1" max="1" width="8.85546875" customWidth="1"/>
    <col min="2" max="2" width="41" customWidth="1"/>
    <col min="3" max="3" width="17.5703125" customWidth="1"/>
    <col min="4" max="4" width="19.7109375" customWidth="1"/>
    <col min="5" max="5" width="16.140625" customWidth="1"/>
    <col min="6" max="6" width="11.7109375" customWidth="1"/>
    <col min="7" max="7" width="14.7109375" customWidth="1"/>
    <col min="8" max="8" width="11" customWidth="1"/>
    <col min="9" max="9" width="13.140625" customWidth="1"/>
  </cols>
  <sheetData>
    <row r="1" spans="1:8">
      <c r="F1" s="94" t="s">
        <v>127</v>
      </c>
      <c r="G1" s="94"/>
      <c r="H1" s="94"/>
    </row>
    <row r="2" spans="1:8">
      <c r="F2" s="94" t="s">
        <v>125</v>
      </c>
      <c r="G2" s="94"/>
      <c r="H2" s="94"/>
    </row>
    <row r="3" spans="1:8">
      <c r="F3" s="94" t="s">
        <v>126</v>
      </c>
      <c r="G3" s="94"/>
      <c r="H3" s="94"/>
    </row>
    <row r="5" spans="1:8" s="58" customFormat="1" ht="18.75">
      <c r="A5" s="93" t="s">
        <v>142</v>
      </c>
      <c r="B5" s="93"/>
      <c r="C5" s="93"/>
      <c r="D5" s="93"/>
      <c r="E5" s="93"/>
      <c r="F5" s="93"/>
      <c r="G5" s="93"/>
      <c r="H5" s="93"/>
    </row>
    <row r="6" spans="1:8" s="58" customFormat="1" ht="18.75">
      <c r="A6" s="93" t="s">
        <v>129</v>
      </c>
      <c r="B6" s="93"/>
      <c r="C6" s="93"/>
      <c r="D6" s="93"/>
      <c r="E6" s="93"/>
      <c r="F6" s="93"/>
      <c r="G6" s="93"/>
      <c r="H6" s="93"/>
    </row>
    <row r="8" spans="1:8" s="60" customFormat="1" ht="75">
      <c r="A8" s="29" t="s">
        <v>15</v>
      </c>
      <c r="B8" s="29" t="s">
        <v>128</v>
      </c>
      <c r="C8" s="29" t="s">
        <v>143</v>
      </c>
      <c r="D8" s="29" t="s">
        <v>0</v>
      </c>
      <c r="E8" s="29" t="s">
        <v>1</v>
      </c>
      <c r="F8" s="29" t="s">
        <v>2</v>
      </c>
      <c r="G8" s="29" t="s">
        <v>3</v>
      </c>
      <c r="H8" s="29" t="s">
        <v>4</v>
      </c>
    </row>
    <row r="9" spans="1:8" s="2" customFormat="1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</row>
    <row r="10" spans="1:8" s="23" customFormat="1">
      <c r="A10" s="7"/>
      <c r="B10" s="22" t="s">
        <v>5</v>
      </c>
      <c r="C10" s="22"/>
      <c r="D10" s="22"/>
      <c r="E10" s="22"/>
      <c r="F10" s="22"/>
      <c r="G10" s="22"/>
      <c r="H10" s="22"/>
    </row>
    <row r="11" spans="1:8">
      <c r="A11" s="7">
        <v>2405</v>
      </c>
      <c r="B11" s="6" t="s">
        <v>6</v>
      </c>
      <c r="C11" s="1"/>
      <c r="D11" s="1"/>
      <c r="E11" s="1"/>
      <c r="F11" s="1"/>
      <c r="G11" s="1"/>
      <c r="H11" s="1"/>
    </row>
    <row r="12" spans="1:8">
      <c r="A12" s="7" t="s">
        <v>87</v>
      </c>
      <c r="B12" s="3" t="s">
        <v>7</v>
      </c>
      <c r="C12" s="1"/>
      <c r="D12" s="1"/>
      <c r="E12" s="1"/>
      <c r="F12" s="1"/>
      <c r="G12" s="1"/>
      <c r="H12" s="1"/>
    </row>
    <row r="13" spans="1:8">
      <c r="A13" s="7">
        <v>3619</v>
      </c>
      <c r="B13" s="3" t="s">
        <v>8</v>
      </c>
      <c r="C13" s="1"/>
      <c r="D13" s="1"/>
      <c r="E13" s="1"/>
      <c r="F13" s="1"/>
      <c r="G13" s="1"/>
      <c r="H13" s="1"/>
    </row>
    <row r="14" spans="1:8">
      <c r="A14" s="7" t="s">
        <v>88</v>
      </c>
      <c r="B14" s="3" t="s">
        <v>9</v>
      </c>
      <c r="C14" s="1"/>
      <c r="D14" s="1"/>
      <c r="E14" s="1"/>
      <c r="F14" s="1"/>
      <c r="G14" s="1"/>
      <c r="H14" s="1"/>
    </row>
    <row r="15" spans="1:8" ht="30">
      <c r="A15" s="7" t="s">
        <v>89</v>
      </c>
      <c r="B15" s="3" t="s">
        <v>10</v>
      </c>
      <c r="C15" s="1"/>
      <c r="D15" s="1"/>
      <c r="E15" s="1"/>
      <c r="F15" s="1"/>
      <c r="G15" s="1"/>
      <c r="H15" s="1"/>
    </row>
    <row r="16" spans="1:8">
      <c r="A16" s="7" t="s">
        <v>90</v>
      </c>
      <c r="B16" s="3" t="s">
        <v>11</v>
      </c>
      <c r="C16" s="1"/>
      <c r="D16" s="1"/>
      <c r="E16" s="1"/>
      <c r="F16" s="1"/>
      <c r="G16" s="1"/>
      <c r="H16" s="1"/>
    </row>
    <row r="17" spans="1:8" s="27" customFormat="1">
      <c r="A17" s="24"/>
      <c r="B17" s="59" t="s">
        <v>12</v>
      </c>
      <c r="C17" s="26"/>
      <c r="D17" s="26"/>
      <c r="E17" s="26"/>
      <c r="F17" s="26"/>
      <c r="G17" s="26"/>
      <c r="H17" s="26"/>
    </row>
    <row r="18" spans="1:8" s="23" customFormat="1">
      <c r="A18" s="7"/>
      <c r="B18" s="29" t="s">
        <v>13</v>
      </c>
      <c r="C18" s="22"/>
      <c r="D18" s="22"/>
      <c r="E18" s="22"/>
      <c r="F18" s="22"/>
      <c r="G18" s="22"/>
      <c r="H18" s="22"/>
    </row>
    <row r="19" spans="1:8">
      <c r="A19" s="7" t="s">
        <v>14</v>
      </c>
      <c r="B19" s="3" t="s">
        <v>16</v>
      </c>
      <c r="C19" s="1"/>
      <c r="D19" s="1"/>
      <c r="E19" s="1"/>
      <c r="F19" s="1"/>
      <c r="G19" s="1"/>
      <c r="H19" s="1"/>
    </row>
    <row r="20" spans="1:8">
      <c r="A20" s="7" t="s">
        <v>91</v>
      </c>
      <c r="B20" s="3" t="s">
        <v>17</v>
      </c>
      <c r="C20" s="1"/>
      <c r="D20" s="1"/>
      <c r="E20" s="1"/>
      <c r="F20" s="1"/>
      <c r="G20" s="1"/>
      <c r="H20" s="1"/>
    </row>
    <row r="21" spans="1:8">
      <c r="A21" s="7" t="s">
        <v>92</v>
      </c>
      <c r="B21" s="3" t="s">
        <v>18</v>
      </c>
      <c r="C21" s="1"/>
      <c r="D21" s="1"/>
      <c r="E21" s="1"/>
      <c r="F21" s="1"/>
      <c r="G21" s="1"/>
      <c r="H21" s="1"/>
    </row>
    <row r="22" spans="1:8" ht="30">
      <c r="A22" s="7" t="s">
        <v>93</v>
      </c>
      <c r="B22" s="3" t="s">
        <v>19</v>
      </c>
      <c r="C22" s="1">
        <v>346323</v>
      </c>
      <c r="D22" s="1">
        <v>346323</v>
      </c>
      <c r="E22" s="1"/>
      <c r="F22" s="1"/>
      <c r="G22" s="1"/>
      <c r="H22" s="1"/>
    </row>
    <row r="23" spans="1:8" s="27" customFormat="1">
      <c r="A23" s="24"/>
      <c r="B23" s="59" t="s">
        <v>20</v>
      </c>
      <c r="C23" s="26">
        <f>SUM(C19:C22)</f>
        <v>346323</v>
      </c>
      <c r="D23" s="26">
        <f>SUM(D19:D22)</f>
        <v>346323</v>
      </c>
      <c r="E23" s="26"/>
      <c r="F23" s="26"/>
      <c r="G23" s="26"/>
      <c r="H23" s="26"/>
    </row>
    <row r="24" spans="1:8" ht="30">
      <c r="A24" s="31" t="s">
        <v>94</v>
      </c>
      <c r="B24" s="3" t="s">
        <v>21</v>
      </c>
      <c r="C24" s="1"/>
      <c r="D24" s="1"/>
      <c r="E24" s="1"/>
      <c r="F24" s="1"/>
      <c r="G24" s="1"/>
      <c r="H24" s="1"/>
    </row>
    <row r="25" spans="1:8" ht="30">
      <c r="A25" s="31" t="s">
        <v>95</v>
      </c>
      <c r="B25" s="3" t="s">
        <v>22</v>
      </c>
      <c r="C25" s="1"/>
      <c r="D25" s="1"/>
      <c r="E25" s="1"/>
      <c r="F25" s="1"/>
      <c r="G25" s="1"/>
      <c r="H25" s="1"/>
    </row>
    <row r="26" spans="1:8" s="23" customFormat="1">
      <c r="A26" s="30"/>
      <c r="B26" s="29" t="s">
        <v>23</v>
      </c>
      <c r="C26" s="22"/>
      <c r="D26" s="22"/>
      <c r="E26" s="22"/>
      <c r="F26" s="22"/>
      <c r="G26" s="22"/>
      <c r="H26" s="22"/>
    </row>
    <row r="27" spans="1:8" ht="30">
      <c r="A27" s="31" t="s">
        <v>96</v>
      </c>
      <c r="B27" s="3" t="s">
        <v>24</v>
      </c>
      <c r="C27" s="1"/>
      <c r="D27" s="1"/>
      <c r="E27" s="1"/>
      <c r="F27" s="1"/>
      <c r="G27" s="1"/>
      <c r="H27" s="1"/>
    </row>
    <row r="28" spans="1:8" s="23" customFormat="1">
      <c r="A28" s="30"/>
      <c r="B28" s="29" t="s">
        <v>25</v>
      </c>
      <c r="C28" s="22"/>
      <c r="D28" s="22"/>
      <c r="E28" s="22"/>
      <c r="F28" s="22"/>
      <c r="G28" s="22"/>
      <c r="H28" s="22"/>
    </row>
    <row r="29" spans="1:8" s="23" customFormat="1">
      <c r="A29" s="30"/>
      <c r="B29" s="29" t="s">
        <v>26</v>
      </c>
      <c r="C29" s="22"/>
      <c r="D29" s="22"/>
      <c r="E29" s="22"/>
      <c r="F29" s="22"/>
      <c r="G29" s="22"/>
      <c r="H29" s="22"/>
    </row>
    <row r="30" spans="1:8" s="23" customFormat="1">
      <c r="A30" s="30"/>
      <c r="B30" s="29" t="s">
        <v>27</v>
      </c>
      <c r="C30" s="22"/>
      <c r="D30" s="22"/>
      <c r="E30" s="22"/>
      <c r="F30" s="22"/>
      <c r="G30" s="22"/>
      <c r="H30" s="22"/>
    </row>
    <row r="31" spans="1:8" ht="45">
      <c r="A31" s="31" t="s">
        <v>97</v>
      </c>
      <c r="B31" s="3" t="s">
        <v>28</v>
      </c>
      <c r="C31" s="1"/>
      <c r="D31" s="1"/>
      <c r="E31" s="1"/>
      <c r="F31" s="1"/>
      <c r="G31" s="1"/>
      <c r="H31" s="1"/>
    </row>
    <row r="32" spans="1:8" s="23" customFormat="1">
      <c r="A32" s="30"/>
      <c r="B32" s="29" t="s">
        <v>29</v>
      </c>
      <c r="C32" s="22"/>
      <c r="D32" s="22"/>
      <c r="E32" s="22"/>
      <c r="F32" s="22"/>
      <c r="G32" s="22"/>
      <c r="H32" s="22"/>
    </row>
    <row r="33" spans="1:8" s="23" customFormat="1">
      <c r="A33" s="30"/>
      <c r="B33" s="29" t="s">
        <v>30</v>
      </c>
      <c r="C33" s="22"/>
      <c r="D33" s="22"/>
      <c r="E33" s="22"/>
      <c r="F33" s="22"/>
      <c r="G33" s="22"/>
      <c r="H33" s="22"/>
    </row>
    <row r="34" spans="1:8" ht="45">
      <c r="A34" s="31" t="s">
        <v>98</v>
      </c>
      <c r="B34" s="3" t="s">
        <v>31</v>
      </c>
      <c r="C34" s="1"/>
      <c r="D34" s="1"/>
      <c r="E34" s="1"/>
      <c r="F34" s="1"/>
      <c r="G34" s="1"/>
      <c r="H34" s="1"/>
    </row>
    <row r="35" spans="1:8" ht="30">
      <c r="A35" s="31" t="s">
        <v>99</v>
      </c>
      <c r="B35" s="3" t="s">
        <v>35</v>
      </c>
      <c r="C35" s="1">
        <v>59433</v>
      </c>
      <c r="D35" s="1">
        <v>59433</v>
      </c>
      <c r="E35" s="1"/>
      <c r="F35" s="1"/>
      <c r="G35" s="1"/>
      <c r="H35" s="1"/>
    </row>
    <row r="36" spans="1:8" ht="30">
      <c r="A36" s="31" t="s">
        <v>100</v>
      </c>
      <c r="B36" s="3" t="s">
        <v>34</v>
      </c>
      <c r="C36" s="1"/>
      <c r="D36" s="1"/>
      <c r="E36" s="1"/>
      <c r="F36" s="1"/>
      <c r="G36" s="1"/>
      <c r="H36" s="1"/>
    </row>
    <row r="37" spans="1:8" ht="30">
      <c r="A37" s="31" t="s">
        <v>101</v>
      </c>
      <c r="B37" s="3" t="s">
        <v>33</v>
      </c>
      <c r="C37" s="1"/>
      <c r="D37" s="1"/>
      <c r="E37" s="1"/>
      <c r="F37" s="1"/>
      <c r="G37" s="1"/>
      <c r="H37" s="1"/>
    </row>
    <row r="38" spans="1:8" ht="30">
      <c r="A38" s="31" t="s">
        <v>102</v>
      </c>
      <c r="B38" s="3" t="s">
        <v>32</v>
      </c>
      <c r="C38" s="1"/>
      <c r="D38" s="1"/>
      <c r="E38" s="1"/>
      <c r="F38" s="1"/>
      <c r="G38" s="1"/>
      <c r="H38" s="1"/>
    </row>
    <row r="39" spans="1:8" s="23" customFormat="1">
      <c r="A39" s="28"/>
      <c r="B39" s="29" t="s">
        <v>36</v>
      </c>
      <c r="C39" s="22">
        <f>C23+C26+C28+C31+C34+C35</f>
        <v>405756</v>
      </c>
      <c r="D39" s="22"/>
      <c r="E39" s="22"/>
      <c r="F39" s="22"/>
      <c r="G39" s="22"/>
      <c r="H39" s="22"/>
    </row>
    <row r="40" spans="1:8">
      <c r="A40" s="5"/>
      <c r="B40" s="3"/>
      <c r="C40" s="1"/>
      <c r="D40" s="1"/>
      <c r="E40" s="1"/>
      <c r="F40" s="1"/>
      <c r="G40" s="1"/>
      <c r="H40" s="1"/>
    </row>
    <row r="41" spans="1:8">
      <c r="A41" s="87" t="s">
        <v>37</v>
      </c>
      <c r="B41" s="87"/>
      <c r="C41" s="1"/>
      <c r="D41" s="1"/>
      <c r="E41" s="1"/>
      <c r="F41" s="1"/>
      <c r="G41" s="1"/>
      <c r="H41" s="1"/>
    </row>
    <row r="42" spans="1:8" ht="27.75" customHeight="1">
      <c r="A42" s="7">
        <v>101</v>
      </c>
      <c r="B42" s="8" t="s">
        <v>38</v>
      </c>
      <c r="C42" s="1">
        <v>232800</v>
      </c>
      <c r="D42" s="1"/>
      <c r="E42" s="1"/>
      <c r="F42" s="1"/>
      <c r="G42" s="1"/>
      <c r="H42" s="1"/>
    </row>
    <row r="43" spans="1:8" ht="25.5">
      <c r="A43" s="7">
        <v>102</v>
      </c>
      <c r="B43" s="8" t="s">
        <v>39</v>
      </c>
      <c r="C43" s="1"/>
      <c r="D43" s="1"/>
      <c r="E43" s="1"/>
      <c r="F43" s="1"/>
      <c r="G43" s="1"/>
      <c r="H43" s="1"/>
    </row>
    <row r="44" spans="1:8" ht="15" customHeight="1">
      <c r="A44" s="88" t="s">
        <v>40</v>
      </c>
      <c r="B44" s="89"/>
      <c r="C44" s="22">
        <f>SUM(C42:C43)</f>
        <v>232800</v>
      </c>
      <c r="D44" s="1"/>
      <c r="E44" s="1"/>
      <c r="F44" s="1"/>
      <c r="G44" s="1"/>
      <c r="H44" s="1"/>
    </row>
    <row r="45" spans="1:8" ht="25.5">
      <c r="A45" s="7">
        <v>201</v>
      </c>
      <c r="B45" s="9" t="s">
        <v>41</v>
      </c>
      <c r="C45" s="1"/>
      <c r="D45" s="1"/>
      <c r="E45" s="1"/>
      <c r="F45" s="1"/>
      <c r="G45" s="1"/>
      <c r="H45" s="1"/>
    </row>
    <row r="46" spans="1:8" ht="25.5">
      <c r="A46" s="7">
        <v>202</v>
      </c>
      <c r="B46" s="9" t="s">
        <v>42</v>
      </c>
      <c r="C46" s="1">
        <v>500</v>
      </c>
      <c r="D46" s="1"/>
      <c r="E46" s="1"/>
      <c r="F46" s="1"/>
      <c r="G46" s="1"/>
      <c r="H46" s="1"/>
    </row>
    <row r="47" spans="1:8" ht="25.5">
      <c r="A47" s="7">
        <v>205</v>
      </c>
      <c r="B47" s="9" t="s">
        <v>43</v>
      </c>
      <c r="C47" s="1">
        <v>12500</v>
      </c>
      <c r="D47" s="1"/>
      <c r="E47" s="1"/>
      <c r="F47" s="1"/>
      <c r="G47" s="1"/>
      <c r="H47" s="1"/>
    </row>
    <row r="48" spans="1:8">
      <c r="A48" s="7">
        <v>208</v>
      </c>
      <c r="B48" s="9" t="s">
        <v>44</v>
      </c>
      <c r="C48" s="1">
        <v>6700</v>
      </c>
      <c r="D48" s="1"/>
      <c r="E48" s="1"/>
      <c r="F48" s="1"/>
      <c r="G48" s="1"/>
      <c r="H48" s="1"/>
    </row>
    <row r="49" spans="1:8" ht="25.5">
      <c r="A49" s="7">
        <v>209</v>
      </c>
      <c r="B49" s="9" t="s">
        <v>45</v>
      </c>
      <c r="C49" s="1">
        <v>500</v>
      </c>
      <c r="D49" s="1"/>
      <c r="E49" s="1"/>
      <c r="F49" s="1"/>
      <c r="G49" s="1"/>
      <c r="H49" s="1"/>
    </row>
    <row r="50" spans="1:8" ht="15" customHeight="1">
      <c r="A50" s="88" t="s">
        <v>46</v>
      </c>
      <c r="B50" s="89"/>
      <c r="C50" s="22">
        <f>SUM(C45:C49)</f>
        <v>20200</v>
      </c>
      <c r="D50" s="1"/>
      <c r="E50" s="1"/>
      <c r="F50" s="1"/>
      <c r="G50" s="1"/>
      <c r="H50" s="1"/>
    </row>
    <row r="51" spans="1:8" ht="25.5">
      <c r="A51" s="10">
        <v>551</v>
      </c>
      <c r="B51" s="11" t="s">
        <v>47</v>
      </c>
      <c r="C51" s="1">
        <v>25500</v>
      </c>
      <c r="D51" s="1"/>
      <c r="E51" s="1"/>
      <c r="F51" s="1"/>
      <c r="G51" s="1"/>
      <c r="H51" s="1"/>
    </row>
    <row r="52" spans="1:8" ht="25.5">
      <c r="A52" s="7">
        <f>A51+1</f>
        <v>552</v>
      </c>
      <c r="B52" s="9" t="s">
        <v>48</v>
      </c>
      <c r="C52" s="1">
        <v>10100</v>
      </c>
      <c r="D52" s="1"/>
      <c r="E52" s="1"/>
      <c r="F52" s="1"/>
      <c r="G52" s="1"/>
      <c r="H52" s="1"/>
    </row>
    <row r="53" spans="1:8" ht="25.5">
      <c r="A53" s="7">
        <v>560</v>
      </c>
      <c r="B53" s="9" t="s">
        <v>49</v>
      </c>
      <c r="C53" s="1">
        <v>11200</v>
      </c>
      <c r="D53" s="1"/>
      <c r="E53" s="1"/>
      <c r="F53" s="1"/>
      <c r="G53" s="1"/>
      <c r="H53" s="1"/>
    </row>
    <row r="54" spans="1:8">
      <c r="A54" s="7">
        <v>580</v>
      </c>
      <c r="B54" s="9" t="s">
        <v>50</v>
      </c>
      <c r="C54" s="1">
        <v>6600</v>
      </c>
      <c r="D54" s="1"/>
      <c r="E54" s="1"/>
      <c r="F54" s="1"/>
      <c r="G54" s="1"/>
      <c r="H54" s="1"/>
    </row>
    <row r="55" spans="1:8" ht="15" customHeight="1">
      <c r="A55" s="88" t="s">
        <v>51</v>
      </c>
      <c r="B55" s="89"/>
      <c r="C55" s="22">
        <f>SUM(C51:C54)</f>
        <v>53400</v>
      </c>
      <c r="D55" s="1"/>
      <c r="E55" s="1"/>
      <c r="F55" s="1"/>
      <c r="G55" s="1"/>
      <c r="H55" s="1"/>
    </row>
    <row r="56" spans="1:8">
      <c r="A56" s="7">
        <v>1011</v>
      </c>
      <c r="B56" s="12" t="s">
        <v>52</v>
      </c>
      <c r="C56" s="1">
        <v>4000</v>
      </c>
      <c r="D56" s="1"/>
      <c r="E56" s="1"/>
      <c r="F56" s="1"/>
      <c r="G56" s="1"/>
      <c r="H56" s="1"/>
    </row>
    <row r="57" spans="1:8">
      <c r="A57" s="7">
        <f>A56+1</f>
        <v>1012</v>
      </c>
      <c r="B57" s="12" t="s">
        <v>53</v>
      </c>
      <c r="C57" s="1">
        <v>100</v>
      </c>
      <c r="D57" s="1"/>
      <c r="E57" s="1"/>
      <c r="F57" s="1"/>
      <c r="G57" s="1"/>
      <c r="H57" s="1"/>
    </row>
    <row r="58" spans="1:8" ht="26.25">
      <c r="A58" s="7">
        <f>A57+1</f>
        <v>1013</v>
      </c>
      <c r="B58" s="12" t="s">
        <v>54</v>
      </c>
      <c r="C58" s="1">
        <v>1100</v>
      </c>
      <c r="D58" s="1"/>
      <c r="E58" s="1"/>
      <c r="F58" s="1"/>
      <c r="G58" s="1"/>
      <c r="H58" s="1"/>
    </row>
    <row r="59" spans="1:8" ht="26.25">
      <c r="A59" s="7">
        <v>1014</v>
      </c>
      <c r="B59" s="12" t="s">
        <v>55</v>
      </c>
      <c r="C59" s="1">
        <v>1200</v>
      </c>
      <c r="D59" s="1"/>
      <c r="E59" s="1"/>
      <c r="F59" s="1"/>
      <c r="G59" s="1"/>
      <c r="H59" s="1"/>
    </row>
    <row r="60" spans="1:8">
      <c r="A60" s="7">
        <v>1015</v>
      </c>
      <c r="B60" s="12" t="s">
        <v>56</v>
      </c>
      <c r="C60" s="1">
        <v>3500</v>
      </c>
      <c r="D60" s="1"/>
      <c r="E60" s="1"/>
      <c r="F60" s="1"/>
      <c r="G60" s="1"/>
      <c r="H60" s="1"/>
    </row>
    <row r="61" spans="1:8">
      <c r="A61" s="7">
        <v>1016</v>
      </c>
      <c r="B61" s="12" t="s">
        <v>57</v>
      </c>
      <c r="C61" s="1">
        <v>21110.51</v>
      </c>
      <c r="D61" s="1"/>
      <c r="E61" s="1"/>
      <c r="F61" s="1"/>
      <c r="G61" s="1"/>
      <c r="H61" s="1"/>
    </row>
    <row r="62" spans="1:8">
      <c r="A62" s="7">
        <v>1020</v>
      </c>
      <c r="B62" s="12" t="s">
        <v>58</v>
      </c>
      <c r="C62" s="1">
        <v>3700</v>
      </c>
      <c r="D62" s="1"/>
      <c r="E62" s="1"/>
      <c r="F62" s="1"/>
      <c r="G62" s="1"/>
      <c r="H62" s="1"/>
    </row>
    <row r="63" spans="1:8">
      <c r="A63" s="7">
        <v>1030</v>
      </c>
      <c r="B63" s="12" t="s">
        <v>59</v>
      </c>
      <c r="C63" s="1">
        <v>1200</v>
      </c>
      <c r="D63" s="1"/>
      <c r="E63" s="1"/>
      <c r="F63" s="1"/>
      <c r="G63" s="1"/>
      <c r="H63" s="1"/>
    </row>
    <row r="64" spans="1:8">
      <c r="A64" s="7">
        <v>1051</v>
      </c>
      <c r="B64" s="12" t="s">
        <v>63</v>
      </c>
      <c r="C64" s="1">
        <v>2000</v>
      </c>
      <c r="D64" s="1"/>
      <c r="E64" s="1"/>
      <c r="F64" s="1"/>
      <c r="G64" s="1"/>
      <c r="H64" s="1"/>
    </row>
    <row r="65" spans="1:8">
      <c r="A65" s="7">
        <v>1052</v>
      </c>
      <c r="B65" s="12" t="s">
        <v>64</v>
      </c>
      <c r="C65" s="1"/>
      <c r="D65" s="1"/>
      <c r="E65" s="1"/>
      <c r="F65" s="1"/>
      <c r="G65" s="1"/>
      <c r="H65" s="1"/>
    </row>
    <row r="66" spans="1:8">
      <c r="A66" s="7">
        <v>1062</v>
      </c>
      <c r="B66" s="12" t="s">
        <v>65</v>
      </c>
      <c r="C66" s="1">
        <v>600</v>
      </c>
      <c r="D66" s="1"/>
      <c r="E66" s="1"/>
      <c r="F66" s="1"/>
      <c r="G66" s="1"/>
      <c r="H66" s="1"/>
    </row>
    <row r="67" spans="1:8">
      <c r="A67" s="7">
        <v>1069</v>
      </c>
      <c r="B67" s="12" t="s">
        <v>66</v>
      </c>
      <c r="C67" s="1">
        <v>100</v>
      </c>
      <c r="D67" s="1"/>
      <c r="E67" s="1"/>
      <c r="F67" s="1"/>
      <c r="G67" s="1"/>
      <c r="H67" s="1"/>
    </row>
    <row r="68" spans="1:8" ht="26.25">
      <c r="A68" s="7">
        <v>1092</v>
      </c>
      <c r="B68" s="12" t="s">
        <v>67</v>
      </c>
      <c r="C68" s="1">
        <v>100</v>
      </c>
      <c r="D68" s="1"/>
      <c r="E68" s="1"/>
      <c r="F68" s="1"/>
      <c r="G68" s="1"/>
      <c r="H68" s="1"/>
    </row>
    <row r="69" spans="1:8" ht="26.25">
      <c r="A69" s="7">
        <v>1098</v>
      </c>
      <c r="B69" s="12" t="s">
        <v>68</v>
      </c>
      <c r="C69" s="1">
        <v>100</v>
      </c>
      <c r="D69" s="1"/>
      <c r="E69" s="1"/>
      <c r="F69" s="1"/>
      <c r="G69" s="1"/>
      <c r="H69" s="1"/>
    </row>
    <row r="70" spans="1:8">
      <c r="A70" s="7"/>
      <c r="B70" s="16" t="s">
        <v>83</v>
      </c>
      <c r="C70" s="1">
        <f>SUM(C56:C69)</f>
        <v>38810.509999999995</v>
      </c>
      <c r="D70" s="1"/>
      <c r="E70" s="1"/>
      <c r="F70" s="1"/>
      <c r="G70" s="1"/>
      <c r="H70" s="1"/>
    </row>
    <row r="71" spans="1:8" s="27" customFormat="1">
      <c r="A71" s="24"/>
      <c r="B71" s="25" t="s">
        <v>82</v>
      </c>
      <c r="C71" s="26"/>
      <c r="D71" s="26"/>
      <c r="E71" s="26"/>
      <c r="F71" s="26"/>
      <c r="G71" s="26"/>
      <c r="H71" s="26"/>
    </row>
    <row r="72" spans="1:8" ht="26.25">
      <c r="A72" s="7">
        <v>1901</v>
      </c>
      <c r="B72" s="12" t="s">
        <v>60</v>
      </c>
      <c r="C72" s="1"/>
      <c r="D72" s="1"/>
      <c r="E72" s="1"/>
      <c r="F72" s="1"/>
      <c r="G72" s="1"/>
      <c r="H72" s="1"/>
    </row>
    <row r="73" spans="1:8" ht="26.25">
      <c r="A73" s="13" t="s">
        <v>61</v>
      </c>
      <c r="B73" s="12" t="s">
        <v>62</v>
      </c>
      <c r="C73" s="1">
        <v>2600</v>
      </c>
      <c r="D73" s="1"/>
      <c r="E73" s="1"/>
      <c r="F73" s="1"/>
      <c r="G73" s="1"/>
      <c r="H73" s="1"/>
    </row>
    <row r="74" spans="1:8" ht="15.75" customHeight="1">
      <c r="A74" s="90" t="s">
        <v>84</v>
      </c>
      <c r="B74" s="91"/>
      <c r="C74" s="17">
        <f>SUM(C73)</f>
        <v>2600</v>
      </c>
      <c r="D74" s="17"/>
      <c r="E74" s="17"/>
      <c r="F74" s="17"/>
      <c r="G74" s="17"/>
      <c r="H74" s="17"/>
    </row>
    <row r="75" spans="1:8">
      <c r="A75" s="15" t="s">
        <v>69</v>
      </c>
      <c r="B75" s="18" t="s">
        <v>70</v>
      </c>
      <c r="C75" s="1"/>
      <c r="D75" s="1"/>
      <c r="E75" s="1"/>
      <c r="F75" s="1"/>
      <c r="G75" s="1"/>
      <c r="H75" s="1"/>
    </row>
    <row r="76" spans="1:8">
      <c r="A76" s="92" t="s">
        <v>71</v>
      </c>
      <c r="B76" s="92"/>
      <c r="C76" s="1"/>
      <c r="D76" s="1"/>
      <c r="E76" s="1"/>
      <c r="F76" s="1"/>
      <c r="G76" s="1"/>
      <c r="H76" s="1"/>
    </row>
    <row r="77" spans="1:8">
      <c r="A77" s="14" t="s">
        <v>72</v>
      </c>
      <c r="B77" s="19" t="s">
        <v>73</v>
      </c>
      <c r="C77" s="1"/>
      <c r="D77" s="1"/>
      <c r="E77" s="1"/>
      <c r="F77" s="1"/>
      <c r="G77" s="1"/>
      <c r="H77" s="1"/>
    </row>
    <row r="78" spans="1:8">
      <c r="A78" s="14" t="s">
        <v>74</v>
      </c>
      <c r="B78" s="19" t="s">
        <v>75</v>
      </c>
      <c r="C78" s="1"/>
      <c r="D78" s="1"/>
      <c r="E78" s="1"/>
      <c r="F78" s="1"/>
      <c r="G78" s="1"/>
      <c r="H78" s="1"/>
    </row>
    <row r="79" spans="1:8">
      <c r="A79" s="14" t="s">
        <v>76</v>
      </c>
      <c r="B79" s="19" t="s">
        <v>77</v>
      </c>
      <c r="C79" s="1"/>
      <c r="D79" s="1"/>
      <c r="E79" s="1"/>
      <c r="F79" s="1"/>
      <c r="G79" s="1"/>
      <c r="H79" s="1"/>
    </row>
    <row r="80" spans="1:8">
      <c r="A80" s="14" t="s">
        <v>78</v>
      </c>
      <c r="B80" s="19" t="s">
        <v>79</v>
      </c>
      <c r="C80" s="1"/>
      <c r="D80" s="1"/>
      <c r="E80" s="1"/>
      <c r="F80" s="1"/>
      <c r="G80" s="1"/>
      <c r="H80" s="1"/>
    </row>
    <row r="81" spans="1:8">
      <c r="A81" s="14" t="s">
        <v>80</v>
      </c>
      <c r="B81" s="19" t="s">
        <v>81</v>
      </c>
      <c r="C81" s="1"/>
      <c r="D81" s="1"/>
      <c r="E81" s="1"/>
      <c r="F81" s="1"/>
      <c r="G81" s="1"/>
      <c r="H81" s="1"/>
    </row>
    <row r="82" spans="1:8">
      <c r="A82" s="20"/>
      <c r="B82" s="21" t="s">
        <v>85</v>
      </c>
      <c r="C82" s="1"/>
      <c r="D82" s="1"/>
      <c r="E82" s="1"/>
      <c r="F82" s="1"/>
      <c r="G82" s="1"/>
      <c r="H82" s="1"/>
    </row>
    <row r="83" spans="1:8" s="23" customFormat="1">
      <c r="A83" s="22"/>
      <c r="B83" s="22" t="s">
        <v>86</v>
      </c>
      <c r="C83" s="22">
        <f>C44+C50+C55+C70+C74+C82</f>
        <v>347810.51</v>
      </c>
      <c r="D83" s="22"/>
      <c r="E83" s="22"/>
      <c r="F83" s="22"/>
      <c r="G83" s="22"/>
      <c r="H83" s="22"/>
    </row>
    <row r="84" spans="1:8">
      <c r="A84" s="1"/>
      <c r="B84" s="1"/>
      <c r="C84" s="1"/>
      <c r="D84" s="1"/>
      <c r="E84" s="1"/>
      <c r="F84" s="1"/>
      <c r="G84" s="1"/>
      <c r="H84" s="1"/>
    </row>
    <row r="85" spans="1:8" ht="15.75" thickBot="1"/>
    <row r="86" spans="1:8" s="32" customFormat="1" ht="20.100000000000001" customHeight="1">
      <c r="A86" s="83" t="s">
        <v>103</v>
      </c>
      <c r="B86" s="84"/>
      <c r="C86" s="85"/>
      <c r="D86" s="85"/>
      <c r="E86" s="85"/>
      <c r="F86" s="85"/>
    </row>
    <row r="87" spans="1:8" s="32" customFormat="1" ht="20.100000000000001" customHeight="1">
      <c r="A87" s="52"/>
      <c r="B87" s="52"/>
      <c r="C87" s="53" t="s">
        <v>123</v>
      </c>
      <c r="D87" s="52" t="s">
        <v>124</v>
      </c>
      <c r="E87" s="55"/>
      <c r="F87" s="51"/>
    </row>
    <row r="88" spans="1:8" s="32" customFormat="1" ht="20.100000000000001" customHeight="1">
      <c r="A88" s="33">
        <v>1</v>
      </c>
      <c r="B88" s="34" t="s">
        <v>104</v>
      </c>
      <c r="C88" s="56">
        <v>19</v>
      </c>
      <c r="D88" s="35"/>
      <c r="E88" s="55"/>
      <c r="F88" s="36"/>
    </row>
    <row r="89" spans="1:8" s="32" customFormat="1" ht="20.100000000000001" customHeight="1">
      <c r="A89" s="37" t="s">
        <v>105</v>
      </c>
      <c r="B89" s="34" t="s">
        <v>106</v>
      </c>
      <c r="C89" s="57">
        <v>14</v>
      </c>
      <c r="D89" s="35"/>
      <c r="E89" s="55"/>
      <c r="F89" s="38"/>
    </row>
    <row r="90" spans="1:8" s="32" customFormat="1" ht="20.100000000000001" customHeight="1">
      <c r="A90" s="37" t="s">
        <v>105</v>
      </c>
      <c r="B90" s="34" t="s">
        <v>107</v>
      </c>
      <c r="C90" s="57">
        <v>5</v>
      </c>
      <c r="D90" s="35"/>
      <c r="E90" s="55"/>
      <c r="F90" s="38"/>
    </row>
    <row r="91" spans="1:8" s="32" customFormat="1" ht="20.100000000000001" customHeight="1">
      <c r="A91" s="33">
        <v>2</v>
      </c>
      <c r="B91" s="39" t="s">
        <v>108</v>
      </c>
      <c r="C91" s="57">
        <v>82</v>
      </c>
      <c r="D91" s="35"/>
      <c r="E91" s="55"/>
      <c r="F91" s="38"/>
    </row>
    <row r="92" spans="1:8" s="32" customFormat="1" ht="26.25" customHeight="1">
      <c r="A92" s="37">
        <v>3</v>
      </c>
      <c r="B92" s="40" t="s">
        <v>109</v>
      </c>
      <c r="C92" s="57"/>
      <c r="D92" s="35"/>
      <c r="E92" s="55"/>
      <c r="F92" s="38"/>
    </row>
    <row r="93" spans="1:8" s="32" customFormat="1" ht="29.25" customHeight="1">
      <c r="A93" s="33">
        <v>4</v>
      </c>
      <c r="B93" s="40" t="s">
        <v>110</v>
      </c>
      <c r="C93" s="57">
        <v>0</v>
      </c>
      <c r="D93" s="35"/>
      <c r="E93" s="55"/>
      <c r="F93" s="38"/>
    </row>
    <row r="94" spans="1:8" s="32" customFormat="1" ht="28.5" customHeight="1">
      <c r="A94" s="37">
        <v>5</v>
      </c>
      <c r="B94" s="34" t="s">
        <v>111</v>
      </c>
      <c r="C94" s="57">
        <v>1</v>
      </c>
      <c r="D94" s="35"/>
      <c r="E94" s="55"/>
      <c r="F94" s="38"/>
    </row>
    <row r="95" spans="1:8" s="32" customFormat="1" ht="20.100000000000001" customHeight="1">
      <c r="A95" s="33">
        <v>6</v>
      </c>
      <c r="B95" s="34" t="s">
        <v>112</v>
      </c>
      <c r="C95" s="57"/>
      <c r="D95" s="35"/>
      <c r="E95" s="55"/>
      <c r="F95" s="38"/>
    </row>
    <row r="96" spans="1:8" s="32" customFormat="1" ht="20.100000000000001" customHeight="1">
      <c r="A96" s="37">
        <v>7</v>
      </c>
      <c r="B96" s="34" t="s">
        <v>113</v>
      </c>
      <c r="C96" s="57"/>
      <c r="D96" s="35"/>
      <c r="E96" s="55"/>
      <c r="F96" s="38"/>
    </row>
    <row r="97" spans="1:6" s="32" customFormat="1" ht="20.100000000000001" customHeight="1" thickBot="1">
      <c r="A97" s="41">
        <v>8</v>
      </c>
      <c r="B97" s="42" t="s">
        <v>114</v>
      </c>
      <c r="C97" s="57"/>
      <c r="D97" s="35"/>
      <c r="E97" s="55"/>
      <c r="F97" s="38"/>
    </row>
    <row r="98" spans="1:6" s="32" customFormat="1" ht="42.75" customHeight="1" thickBot="1">
      <c r="A98" s="43">
        <v>9</v>
      </c>
      <c r="B98" s="44" t="s">
        <v>115</v>
      </c>
      <c r="C98" s="57"/>
      <c r="D98" s="35"/>
      <c r="E98" s="55"/>
      <c r="F98" s="38"/>
    </row>
    <row r="99" spans="1:6" s="32" customFormat="1" ht="12.75">
      <c r="B99" s="45"/>
      <c r="D99" s="54"/>
      <c r="E99" s="38"/>
    </row>
    <row r="100" spans="1:6" s="32" customFormat="1" ht="12.75">
      <c r="B100" s="45"/>
    </row>
    <row r="101" spans="1:6" s="32" customFormat="1" ht="12.75">
      <c r="B101" s="45"/>
    </row>
    <row r="102" spans="1:6" s="32" customFormat="1" ht="12.75">
      <c r="A102" s="86" t="s">
        <v>116</v>
      </c>
      <c r="B102" s="86"/>
      <c r="E102" s="45"/>
      <c r="F102" s="45" t="s">
        <v>117</v>
      </c>
    </row>
    <row r="103" spans="1:6" s="32" customFormat="1" ht="12.75">
      <c r="B103" s="46" t="s">
        <v>121</v>
      </c>
      <c r="E103" s="46" t="s">
        <v>118</v>
      </c>
      <c r="F103" s="47" t="s">
        <v>122</v>
      </c>
    </row>
    <row r="104" spans="1:6" s="32" customFormat="1" ht="12.75">
      <c r="B104" s="48" t="s">
        <v>119</v>
      </c>
      <c r="D104" s="49"/>
      <c r="E104" s="49"/>
      <c r="F104" s="49" t="s">
        <v>120</v>
      </c>
    </row>
    <row r="105" spans="1:6" s="32" customFormat="1" ht="12.75">
      <c r="B105" s="50"/>
    </row>
  </sheetData>
  <mergeCells count="13">
    <mergeCell ref="A5:H5"/>
    <mergeCell ref="A6:H6"/>
    <mergeCell ref="F1:H1"/>
    <mergeCell ref="F2:H2"/>
    <mergeCell ref="F3:H3"/>
    <mergeCell ref="A86:F86"/>
    <mergeCell ref="A102:B102"/>
    <mergeCell ref="A41:B41"/>
    <mergeCell ref="A44:B44"/>
    <mergeCell ref="A50:B50"/>
    <mergeCell ref="A55:B55"/>
    <mergeCell ref="A74:B74"/>
    <mergeCell ref="A76:B7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3"/>
  <sheetViews>
    <sheetView tabSelected="1" topLeftCell="A10" workbookViewId="0">
      <selection activeCell="C15" sqref="C15"/>
    </sheetView>
  </sheetViews>
  <sheetFormatPr defaultRowHeight="15"/>
  <cols>
    <col min="1" max="1" width="5.28515625" customWidth="1"/>
    <col min="2" max="2" width="37.28515625" customWidth="1"/>
    <col min="3" max="3" width="11.140625" customWidth="1"/>
    <col min="4" max="4" width="9.7109375" customWidth="1"/>
    <col min="5" max="5" width="9.28515625" customWidth="1"/>
    <col min="6" max="6" width="9.7109375" customWidth="1"/>
    <col min="7" max="7" width="9.5703125" customWidth="1"/>
    <col min="8" max="8" width="14.140625" customWidth="1"/>
    <col min="9" max="9" width="19.140625" customWidth="1"/>
    <col min="10" max="10" width="0.7109375" customWidth="1"/>
  </cols>
  <sheetData>
    <row r="1" spans="1:10">
      <c r="E1" s="94" t="s">
        <v>127</v>
      </c>
      <c r="F1" s="94"/>
      <c r="G1" s="94"/>
      <c r="H1" s="94"/>
    </row>
    <row r="2" spans="1:10">
      <c r="E2" s="96" t="s">
        <v>125</v>
      </c>
      <c r="F2" s="96"/>
      <c r="G2" s="96"/>
      <c r="H2" s="96"/>
    </row>
    <row r="3" spans="1:10">
      <c r="E3" s="94" t="s">
        <v>126</v>
      </c>
      <c r="F3" s="94"/>
      <c r="G3" s="94"/>
      <c r="H3" s="94"/>
    </row>
    <row r="5" spans="1:10" s="58" customFormat="1" ht="18.75">
      <c r="A5" s="93" t="s">
        <v>147</v>
      </c>
      <c r="B5" s="93"/>
      <c r="C5" s="93"/>
      <c r="D5" s="93"/>
      <c r="E5" s="93"/>
      <c r="F5" s="93"/>
      <c r="G5" s="93"/>
      <c r="H5" s="93"/>
    </row>
    <row r="6" spans="1:10" s="58" customFormat="1" ht="18.75">
      <c r="A6" s="93" t="s">
        <v>129</v>
      </c>
      <c r="B6" s="93"/>
      <c r="C6" s="93"/>
      <c r="D6" s="93"/>
      <c r="E6" s="93"/>
      <c r="F6" s="93"/>
      <c r="G6" s="93"/>
      <c r="H6" s="93"/>
    </row>
    <row r="7" spans="1:10">
      <c r="B7" s="23" t="s">
        <v>0</v>
      </c>
    </row>
    <row r="8" spans="1:10" s="60" customFormat="1" ht="60">
      <c r="A8" s="29" t="s">
        <v>15</v>
      </c>
      <c r="B8" s="29" t="s">
        <v>128</v>
      </c>
      <c r="C8" s="29" t="s">
        <v>146</v>
      </c>
      <c r="D8" s="61" t="s">
        <v>130</v>
      </c>
      <c r="E8" s="61" t="s">
        <v>131</v>
      </c>
      <c r="F8" s="61" t="s">
        <v>132</v>
      </c>
      <c r="G8" s="61" t="s">
        <v>133</v>
      </c>
      <c r="H8" s="29" t="s">
        <v>4</v>
      </c>
    </row>
    <row r="9" spans="1:10" s="81" customFormat="1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</row>
    <row r="10" spans="1:10" s="23" customFormat="1">
      <c r="A10" s="7"/>
      <c r="B10" s="22" t="s">
        <v>5</v>
      </c>
      <c r="C10" s="22"/>
      <c r="D10" s="74">
        <v>0.3</v>
      </c>
      <c r="E10" s="74">
        <v>0.25</v>
      </c>
      <c r="F10" s="74">
        <v>0.2</v>
      </c>
      <c r="G10" s="74">
        <v>0.25</v>
      </c>
      <c r="H10" s="22"/>
    </row>
    <row r="11" spans="1:10">
      <c r="A11" s="69">
        <v>2405</v>
      </c>
      <c r="B11" s="6" t="s">
        <v>6</v>
      </c>
      <c r="C11" s="1"/>
      <c r="D11" s="1"/>
      <c r="E11" s="1"/>
      <c r="F11" s="1"/>
      <c r="G11" s="1"/>
      <c r="H11" s="1"/>
    </row>
    <row r="12" spans="1:10">
      <c r="A12" s="69" t="s">
        <v>87</v>
      </c>
      <c r="B12" s="3" t="s">
        <v>7</v>
      </c>
      <c r="C12" s="1"/>
      <c r="D12" s="1"/>
      <c r="E12" s="1"/>
      <c r="F12" s="1"/>
      <c r="G12" s="1"/>
      <c r="H12" s="1"/>
    </row>
    <row r="13" spans="1:10">
      <c r="A13" s="69">
        <v>3619</v>
      </c>
      <c r="B13" s="3" t="s">
        <v>8</v>
      </c>
      <c r="C13" s="1"/>
      <c r="D13" s="1"/>
      <c r="E13" s="1"/>
      <c r="F13" s="1"/>
      <c r="G13" s="1"/>
      <c r="H13" s="1"/>
    </row>
    <row r="14" spans="1:10">
      <c r="A14" s="69" t="s">
        <v>88</v>
      </c>
      <c r="B14" s="3" t="s">
        <v>9</v>
      </c>
      <c r="C14" s="1"/>
      <c r="D14" s="1"/>
      <c r="E14" s="1"/>
      <c r="F14" s="1"/>
      <c r="G14" s="1"/>
      <c r="H14" s="1"/>
    </row>
    <row r="15" spans="1:10" ht="30">
      <c r="A15" s="69" t="s">
        <v>89</v>
      </c>
      <c r="B15" s="3" t="s">
        <v>10</v>
      </c>
      <c r="C15" s="1"/>
      <c r="D15" s="1"/>
      <c r="E15" s="1"/>
      <c r="F15" s="1"/>
      <c r="G15" s="1"/>
      <c r="H15" s="1"/>
    </row>
    <row r="16" spans="1:10">
      <c r="A16" s="69" t="s">
        <v>90</v>
      </c>
      <c r="B16" s="3" t="s">
        <v>11</v>
      </c>
      <c r="C16" s="1"/>
      <c r="D16" s="1"/>
      <c r="E16" s="1"/>
      <c r="F16" s="1"/>
      <c r="G16" s="1"/>
      <c r="H16" s="1"/>
      <c r="J16">
        <v>333371</v>
      </c>
    </row>
    <row r="17" spans="1:10" s="27" customFormat="1">
      <c r="A17" s="70"/>
      <c r="B17" s="59" t="s">
        <v>12</v>
      </c>
      <c r="C17" s="26"/>
      <c r="D17" s="26"/>
      <c r="E17" s="26"/>
      <c r="F17" s="26"/>
      <c r="G17" s="26"/>
      <c r="H17" s="26"/>
      <c r="J17" s="27">
        <v>86195</v>
      </c>
    </row>
    <row r="18" spans="1:10" s="23" customFormat="1">
      <c r="A18" s="69"/>
      <c r="B18" s="29" t="s">
        <v>13</v>
      </c>
      <c r="C18" s="22"/>
      <c r="D18" s="22"/>
      <c r="E18" s="22"/>
      <c r="F18" s="22"/>
      <c r="G18" s="22"/>
      <c r="H18" s="22"/>
      <c r="J18" s="23">
        <v>60000</v>
      </c>
    </row>
    <row r="19" spans="1:10">
      <c r="A19" s="69" t="s">
        <v>14</v>
      </c>
      <c r="B19" s="3" t="s">
        <v>16</v>
      </c>
      <c r="C19" s="1"/>
      <c r="D19" s="1"/>
      <c r="E19" s="1"/>
      <c r="F19" s="1"/>
      <c r="G19" s="1"/>
      <c r="H19" s="1"/>
      <c r="J19">
        <v>4206</v>
      </c>
    </row>
    <row r="20" spans="1:10" ht="30">
      <c r="A20" s="69" t="s">
        <v>91</v>
      </c>
      <c r="B20" s="3" t="s">
        <v>17</v>
      </c>
      <c r="C20" s="1"/>
      <c r="D20" s="1"/>
      <c r="E20" s="1"/>
      <c r="F20" s="1"/>
      <c r="G20" s="1"/>
      <c r="H20" s="1"/>
      <c r="J20">
        <v>7126.75</v>
      </c>
    </row>
    <row r="21" spans="1:10">
      <c r="A21" s="69" t="s">
        <v>92</v>
      </c>
      <c r="B21" s="3" t="s">
        <v>18</v>
      </c>
      <c r="C21" s="1"/>
      <c r="D21" s="1"/>
      <c r="E21" s="1"/>
      <c r="F21" s="1"/>
      <c r="G21" s="1"/>
      <c r="H21" s="1"/>
      <c r="J21">
        <v>116182.3</v>
      </c>
    </row>
    <row r="22" spans="1:10" ht="30">
      <c r="A22" s="69" t="s">
        <v>93</v>
      </c>
      <c r="B22" s="3" t="s">
        <v>19</v>
      </c>
      <c r="C22" s="1">
        <f>528696+4223+93731</f>
        <v>626650</v>
      </c>
      <c r="D22" s="62">
        <f>ROUND($C22*30/100,0)</f>
        <v>187995</v>
      </c>
      <c r="E22" s="62">
        <f>ROUND($C22*25/100,0)</f>
        <v>156663</v>
      </c>
      <c r="F22" s="62">
        <f>ROUND($C22*20/100,0)</f>
        <v>125330</v>
      </c>
      <c r="G22" s="62">
        <f>ROUND($C22*25/100,0)</f>
        <v>156663</v>
      </c>
      <c r="H22" s="62">
        <f>SUM(D22:G22)</f>
        <v>626651</v>
      </c>
      <c r="I22">
        <f t="shared" ref="I22:I33" si="0">SUM(D22:G22)</f>
        <v>626651</v>
      </c>
      <c r="J22">
        <f>SUM(J16:J21)</f>
        <v>607081.05000000005</v>
      </c>
    </row>
    <row r="23" spans="1:10" s="27" customFormat="1">
      <c r="A23" s="24"/>
      <c r="B23" s="59" t="s">
        <v>20</v>
      </c>
      <c r="C23" s="63">
        <f>SUM(C19:C22)</f>
        <v>626650</v>
      </c>
      <c r="D23" s="63">
        <f t="shared" ref="D23:G23" si="1">SUM(D19:D22)</f>
        <v>187995</v>
      </c>
      <c r="E23" s="63">
        <f t="shared" si="1"/>
        <v>156663</v>
      </c>
      <c r="F23" s="63">
        <f t="shared" si="1"/>
        <v>125330</v>
      </c>
      <c r="G23" s="63">
        <f t="shared" si="1"/>
        <v>156663</v>
      </c>
      <c r="H23" s="26"/>
      <c r="I23"/>
    </row>
    <row r="24" spans="1:10" ht="30">
      <c r="A24" s="31" t="s">
        <v>94</v>
      </c>
      <c r="B24" s="3" t="s">
        <v>21</v>
      </c>
      <c r="C24" s="1"/>
      <c r="D24" s="1"/>
      <c r="E24" s="1"/>
      <c r="F24" s="1"/>
      <c r="G24" s="1"/>
      <c r="H24" s="1"/>
      <c r="I24">
        <f t="shared" si="0"/>
        <v>0</v>
      </c>
    </row>
    <row r="25" spans="1:10" ht="30">
      <c r="A25" s="31" t="s">
        <v>95</v>
      </c>
      <c r="B25" s="3" t="s">
        <v>22</v>
      </c>
      <c r="C25" s="1"/>
      <c r="D25" s="1"/>
      <c r="E25" s="1"/>
      <c r="F25" s="1"/>
      <c r="G25" s="1"/>
      <c r="H25" s="1"/>
      <c r="I25">
        <f t="shared" si="0"/>
        <v>0</v>
      </c>
    </row>
    <row r="26" spans="1:10" s="23" customFormat="1">
      <c r="A26" s="30"/>
      <c r="B26" s="29" t="s">
        <v>23</v>
      </c>
      <c r="C26" s="22"/>
      <c r="D26" s="22"/>
      <c r="E26" s="22"/>
      <c r="F26" s="22"/>
      <c r="G26" s="22"/>
      <c r="H26" s="22"/>
      <c r="I26">
        <f t="shared" si="0"/>
        <v>0</v>
      </c>
    </row>
    <row r="27" spans="1:10" ht="30">
      <c r="A27" s="31" t="s">
        <v>96</v>
      </c>
      <c r="B27" s="3" t="s">
        <v>24</v>
      </c>
      <c r="C27" s="1"/>
      <c r="D27" s="1"/>
      <c r="E27" s="1"/>
      <c r="F27" s="1"/>
      <c r="G27" s="1"/>
      <c r="H27" s="1"/>
      <c r="I27">
        <f t="shared" si="0"/>
        <v>0</v>
      </c>
    </row>
    <row r="28" spans="1:10" s="23" customFormat="1">
      <c r="A28" s="30"/>
      <c r="B28" s="29" t="s">
        <v>25</v>
      </c>
      <c r="C28" s="22"/>
      <c r="D28" s="22"/>
      <c r="E28" s="22"/>
      <c r="F28" s="22"/>
      <c r="G28" s="22"/>
      <c r="H28" s="22"/>
      <c r="I28">
        <f t="shared" si="0"/>
        <v>0</v>
      </c>
    </row>
    <row r="29" spans="1:10" s="23" customFormat="1">
      <c r="A29" s="30"/>
      <c r="B29" s="29" t="s">
        <v>26</v>
      </c>
      <c r="C29" s="22"/>
      <c r="D29" s="22"/>
      <c r="E29" s="22"/>
      <c r="F29" s="22"/>
      <c r="G29" s="22"/>
      <c r="H29" s="22"/>
      <c r="I29">
        <f t="shared" si="0"/>
        <v>0</v>
      </c>
    </row>
    <row r="30" spans="1:10" s="23" customFormat="1">
      <c r="A30" s="30"/>
      <c r="B30" s="29" t="s">
        <v>27</v>
      </c>
      <c r="C30" s="22"/>
      <c r="D30" s="22"/>
      <c r="E30" s="22"/>
      <c r="F30" s="22"/>
      <c r="G30" s="22"/>
      <c r="H30" s="22"/>
      <c r="I30">
        <f t="shared" si="0"/>
        <v>0</v>
      </c>
    </row>
    <row r="31" spans="1:10" ht="45">
      <c r="A31" s="31" t="s">
        <v>97</v>
      </c>
      <c r="B31" s="3" t="s">
        <v>28</v>
      </c>
      <c r="C31" s="1"/>
      <c r="D31" s="1"/>
      <c r="E31" s="1"/>
      <c r="F31" s="1"/>
      <c r="G31" s="1"/>
      <c r="H31" s="1"/>
      <c r="I31">
        <f t="shared" si="0"/>
        <v>0</v>
      </c>
    </row>
    <row r="32" spans="1:10" s="23" customFormat="1">
      <c r="A32" s="30"/>
      <c r="B32" s="29" t="s">
        <v>29</v>
      </c>
      <c r="C32" s="22"/>
      <c r="D32" s="22"/>
      <c r="E32" s="22"/>
      <c r="F32" s="22"/>
      <c r="G32" s="22"/>
      <c r="H32" s="22"/>
      <c r="I32">
        <f t="shared" si="0"/>
        <v>0</v>
      </c>
    </row>
    <row r="33" spans="1:10" s="23" customFormat="1" ht="15.75" thickBot="1">
      <c r="A33" s="30"/>
      <c r="B33" s="67" t="s">
        <v>30</v>
      </c>
      <c r="C33" s="22"/>
      <c r="D33" s="22"/>
      <c r="E33" s="22"/>
      <c r="F33" s="22"/>
      <c r="G33" s="22"/>
      <c r="H33" s="22"/>
      <c r="I33">
        <f t="shared" si="0"/>
        <v>0</v>
      </c>
    </row>
    <row r="34" spans="1:10" s="23" customFormat="1" ht="25.5" customHeight="1" thickBot="1">
      <c r="A34" s="30" t="s">
        <v>92</v>
      </c>
      <c r="B34" s="82" t="s">
        <v>145</v>
      </c>
      <c r="C34" s="22"/>
      <c r="D34" s="62">
        <f>ROUND($C34*30/100,0)-1</f>
        <v>-1</v>
      </c>
      <c r="E34" s="62">
        <f>ROUND($C34*25/100,0)</f>
        <v>0</v>
      </c>
      <c r="F34" s="62">
        <f>ROUND($C34*20/100,0)</f>
        <v>0</v>
      </c>
      <c r="G34" s="62">
        <f>ROUND($C34*25/100,0)</f>
        <v>0</v>
      </c>
      <c r="H34" s="62">
        <f>SUM(D34:G34)</f>
        <v>-1</v>
      </c>
      <c r="I34" s="95">
        <f>C34+C35+C36</f>
        <v>127820</v>
      </c>
    </row>
    <row r="35" spans="1:10" ht="45">
      <c r="A35" s="31" t="s">
        <v>98</v>
      </c>
      <c r="B35" s="3" t="s">
        <v>31</v>
      </c>
      <c r="C35" s="1"/>
      <c r="D35" s="62"/>
      <c r="E35" s="62"/>
      <c r="F35" s="62"/>
      <c r="G35" s="62"/>
      <c r="H35" s="62"/>
      <c r="I35" s="95"/>
    </row>
    <row r="36" spans="1:10" ht="30">
      <c r="A36" s="31" t="s">
        <v>99</v>
      </c>
      <c r="B36" s="3" t="s">
        <v>35</v>
      </c>
      <c r="C36" s="1">
        <v>127820</v>
      </c>
      <c r="D36" s="62">
        <f>ROUND($C36*30/100,0)</f>
        <v>38346</v>
      </c>
      <c r="E36" s="62">
        <f>ROUND($C36*25/100,0)</f>
        <v>31955</v>
      </c>
      <c r="F36" s="62">
        <f>ROUND($C36*20/100,0)</f>
        <v>25564</v>
      </c>
      <c r="G36" s="62">
        <f>ROUND($C36*25/100,0)</f>
        <v>31955</v>
      </c>
      <c r="H36" s="62">
        <f>SUM(D36:G36)</f>
        <v>127820</v>
      </c>
      <c r="I36" s="95"/>
    </row>
    <row r="37" spans="1:10" ht="30">
      <c r="A37" s="31" t="s">
        <v>100</v>
      </c>
      <c r="B37" s="3" t="s">
        <v>34</v>
      </c>
      <c r="C37" s="1"/>
      <c r="D37" s="1"/>
      <c r="E37" s="1"/>
      <c r="F37" s="1"/>
      <c r="G37" s="1"/>
      <c r="H37" s="1"/>
    </row>
    <row r="38" spans="1:10" ht="30">
      <c r="A38" s="31" t="s">
        <v>101</v>
      </c>
      <c r="B38" s="3" t="s">
        <v>33</v>
      </c>
      <c r="C38" s="1"/>
      <c r="D38" s="1"/>
      <c r="E38" s="1"/>
      <c r="F38" s="1"/>
      <c r="G38" s="1"/>
      <c r="H38" s="1"/>
    </row>
    <row r="39" spans="1:10" ht="30">
      <c r="A39" s="31" t="s">
        <v>102</v>
      </c>
      <c r="B39" s="3" t="s">
        <v>32</v>
      </c>
      <c r="C39" s="1"/>
      <c r="D39" s="1"/>
      <c r="E39" s="1"/>
      <c r="F39" s="1"/>
      <c r="G39" s="1"/>
      <c r="H39" s="1"/>
    </row>
    <row r="40" spans="1:10" s="23" customFormat="1">
      <c r="A40" s="28"/>
      <c r="B40" s="29" t="s">
        <v>36</v>
      </c>
      <c r="C40" s="66">
        <f>C23+C26+C28+C31+C35+C36+C34</f>
        <v>754470</v>
      </c>
      <c r="D40" s="66">
        <f t="shared" ref="D40:G40" si="2">D23+D26+D28+D31+D35+D36</f>
        <v>226341</v>
      </c>
      <c r="E40" s="66">
        <f t="shared" si="2"/>
        <v>188618</v>
      </c>
      <c r="F40" s="66">
        <f t="shared" si="2"/>
        <v>150894</v>
      </c>
      <c r="G40" s="66">
        <f t="shared" si="2"/>
        <v>188618</v>
      </c>
      <c r="H40" s="66">
        <f>SUM(D40:G40)</f>
        <v>754471</v>
      </c>
      <c r="I40" s="68">
        <f>SUM(I11:I39)</f>
        <v>754471</v>
      </c>
      <c r="J40" s="75">
        <f>SUM(D40:G40)</f>
        <v>754471</v>
      </c>
    </row>
    <row r="41" spans="1:10">
      <c r="A41" s="5"/>
      <c r="B41" s="3"/>
      <c r="C41" s="1"/>
      <c r="D41" s="1"/>
      <c r="E41" s="1"/>
      <c r="F41" s="1"/>
      <c r="G41" s="1"/>
      <c r="H41" s="1"/>
      <c r="I41">
        <f t="shared" ref="I41:I91" si="3">SUM(D41:G41)</f>
        <v>0</v>
      </c>
    </row>
    <row r="42" spans="1:10">
      <c r="A42" s="87" t="s">
        <v>37</v>
      </c>
      <c r="B42" s="87"/>
      <c r="C42" s="1"/>
      <c r="D42" s="1"/>
      <c r="E42" s="1"/>
      <c r="F42" s="1"/>
      <c r="G42" s="1"/>
      <c r="H42" s="1"/>
      <c r="I42">
        <f t="shared" si="3"/>
        <v>0</v>
      </c>
    </row>
    <row r="43" spans="1:10" ht="27.75" customHeight="1">
      <c r="A43" s="69">
        <v>101</v>
      </c>
      <c r="B43" s="8" t="s">
        <v>38</v>
      </c>
      <c r="C43" s="22">
        <f>SUM(C44:C47)</f>
        <v>529000</v>
      </c>
      <c r="D43" s="62">
        <f>ROUND($C43*30/100,0)</f>
        <v>158700</v>
      </c>
      <c r="E43" s="66">
        <f>ROUND($C43*25/100,0)</f>
        <v>132250</v>
      </c>
      <c r="F43" s="66">
        <f>ROUND($C43*20/100,0)</f>
        <v>105800</v>
      </c>
      <c r="G43" s="66">
        <f>ROUND($C43*25/100,0)</f>
        <v>132250</v>
      </c>
      <c r="H43" s="62">
        <f>SUM(D43:G43)</f>
        <v>529000</v>
      </c>
      <c r="I43">
        <f t="shared" si="3"/>
        <v>529000</v>
      </c>
    </row>
    <row r="44" spans="1:10" ht="14.25" customHeight="1">
      <c r="A44" s="69"/>
      <c r="B44" s="8" t="s">
        <v>136</v>
      </c>
      <c r="C44" s="1">
        <v>480000</v>
      </c>
      <c r="D44" s="62">
        <f>ROUND($C44*30/100,0)</f>
        <v>144000</v>
      </c>
      <c r="E44" s="62">
        <f>ROUND($C44*25/100,0)</f>
        <v>120000</v>
      </c>
      <c r="F44" s="62">
        <f>ROUND($C44*20/100,0)</f>
        <v>96000</v>
      </c>
      <c r="G44" s="62">
        <f>ROUND($C44*25/100,0)</f>
        <v>120000</v>
      </c>
      <c r="H44" s="62">
        <f t="shared" ref="H44:H86" si="4">SUM(D44:G44)</f>
        <v>480000</v>
      </c>
    </row>
    <row r="45" spans="1:10" ht="14.25" customHeight="1">
      <c r="A45" s="69"/>
      <c r="B45" s="8" t="s">
        <v>137</v>
      </c>
      <c r="C45" s="1">
        <v>17000</v>
      </c>
      <c r="D45" s="62">
        <f>ROUND($C45*30/100,0)</f>
        <v>5100</v>
      </c>
      <c r="E45" s="62">
        <f t="shared" ref="E45:E47" si="5">ROUND($C45*25/100,0)</f>
        <v>4250</v>
      </c>
      <c r="F45" s="62">
        <f t="shared" ref="F45:F47" si="6">ROUND($C45*20/100,0)</f>
        <v>3400</v>
      </c>
      <c r="G45" s="62">
        <f t="shared" ref="G45:G47" si="7">ROUND($C45*25/100,0)</f>
        <v>4250</v>
      </c>
      <c r="H45" s="62">
        <f t="shared" si="4"/>
        <v>17000</v>
      </c>
    </row>
    <row r="46" spans="1:10" ht="16.5" customHeight="1">
      <c r="A46" s="69"/>
      <c r="B46" s="8" t="s">
        <v>138</v>
      </c>
      <c r="C46" s="1">
        <v>32000</v>
      </c>
      <c r="D46" s="62">
        <f t="shared" ref="D46" si="8">ROUND($C46*30/100,0)</f>
        <v>9600</v>
      </c>
      <c r="E46" s="62">
        <f t="shared" si="5"/>
        <v>8000</v>
      </c>
      <c r="F46" s="62">
        <f t="shared" si="6"/>
        <v>6400</v>
      </c>
      <c r="G46" s="62">
        <f t="shared" si="7"/>
        <v>8000</v>
      </c>
      <c r="H46" s="62">
        <f t="shared" si="4"/>
        <v>32000</v>
      </c>
    </row>
    <row r="47" spans="1:10" ht="15" customHeight="1">
      <c r="A47" s="69"/>
      <c r="B47" s="8" t="s">
        <v>139</v>
      </c>
      <c r="C47" s="1"/>
      <c r="D47" s="62"/>
      <c r="E47" s="62">
        <f t="shared" si="5"/>
        <v>0</v>
      </c>
      <c r="F47" s="62">
        <f t="shared" si="6"/>
        <v>0</v>
      </c>
      <c r="G47" s="62">
        <f t="shared" si="7"/>
        <v>0</v>
      </c>
      <c r="H47" s="62"/>
    </row>
    <row r="48" spans="1:10" ht="25.5">
      <c r="A48" s="69">
        <v>102</v>
      </c>
      <c r="B48" s="8" t="s">
        <v>39</v>
      </c>
      <c r="C48" s="1"/>
      <c r="D48" s="1"/>
      <c r="E48" s="1"/>
      <c r="F48" s="1"/>
      <c r="G48" s="1"/>
      <c r="H48" s="62"/>
      <c r="I48">
        <f t="shared" si="3"/>
        <v>0</v>
      </c>
    </row>
    <row r="49" spans="1:10" ht="15" customHeight="1">
      <c r="A49" s="88" t="s">
        <v>40</v>
      </c>
      <c r="B49" s="89"/>
      <c r="C49" s="22">
        <f>C43+C48</f>
        <v>529000</v>
      </c>
      <c r="D49" s="66">
        <f>SUM(D44:D48)</f>
        <v>158700</v>
      </c>
      <c r="E49" s="66">
        <f t="shared" ref="E49:G49" si="9">SUM(E44:E48)</f>
        <v>132250</v>
      </c>
      <c r="F49" s="66">
        <f t="shared" si="9"/>
        <v>105800</v>
      </c>
      <c r="G49" s="66">
        <f t="shared" si="9"/>
        <v>132250</v>
      </c>
      <c r="H49" s="62">
        <f t="shared" si="4"/>
        <v>529000</v>
      </c>
      <c r="J49" s="75">
        <f>SUM(D49:G49)</f>
        <v>529000</v>
      </c>
    </row>
    <row r="50" spans="1:10" ht="25.5">
      <c r="A50" s="69">
        <v>201</v>
      </c>
      <c r="B50" s="9" t="s">
        <v>41</v>
      </c>
      <c r="C50" s="1"/>
      <c r="D50" s="62">
        <f t="shared" ref="D50:D77" si="10">ROUND(C50*30/100,0)</f>
        <v>0</v>
      </c>
      <c r="E50" s="62">
        <f t="shared" ref="E50:E52" si="11">C50*25/100</f>
        <v>0</v>
      </c>
      <c r="F50" s="62">
        <f t="shared" ref="F50:F52" si="12">C50*20/100</f>
        <v>0</v>
      </c>
      <c r="G50" s="62">
        <f t="shared" ref="G50:G55" si="13">C50*25/100</f>
        <v>0</v>
      </c>
      <c r="H50" s="62"/>
      <c r="I50">
        <f t="shared" si="3"/>
        <v>0</v>
      </c>
    </row>
    <row r="51" spans="1:10" ht="25.5">
      <c r="A51" s="69">
        <v>202</v>
      </c>
      <c r="B51" s="9" t="s">
        <v>42</v>
      </c>
      <c r="C51" s="1">
        <v>1500</v>
      </c>
      <c r="D51" s="62">
        <f t="shared" si="10"/>
        <v>450</v>
      </c>
      <c r="E51" s="62">
        <f t="shared" si="11"/>
        <v>375</v>
      </c>
      <c r="F51" s="62">
        <f t="shared" si="12"/>
        <v>300</v>
      </c>
      <c r="G51" s="62">
        <f t="shared" si="13"/>
        <v>375</v>
      </c>
      <c r="H51" s="62">
        <f t="shared" si="4"/>
        <v>1500</v>
      </c>
      <c r="I51">
        <f t="shared" si="3"/>
        <v>1500</v>
      </c>
    </row>
    <row r="52" spans="1:10" ht="25.5">
      <c r="A52" s="69">
        <v>205</v>
      </c>
      <c r="B52" s="9" t="s">
        <v>43</v>
      </c>
      <c r="C52" s="1">
        <f>SUM(C53:C54)</f>
        <v>15000</v>
      </c>
      <c r="D52" s="62">
        <f t="shared" si="10"/>
        <v>4500</v>
      </c>
      <c r="E52" s="62">
        <f t="shared" si="11"/>
        <v>3750</v>
      </c>
      <c r="F52" s="62">
        <f t="shared" si="12"/>
        <v>3000</v>
      </c>
      <c r="G52" s="62">
        <f t="shared" si="13"/>
        <v>3750</v>
      </c>
      <c r="H52" s="62">
        <f t="shared" si="4"/>
        <v>15000</v>
      </c>
      <c r="I52">
        <f t="shared" si="3"/>
        <v>15000</v>
      </c>
    </row>
    <row r="53" spans="1:10">
      <c r="A53" s="69"/>
      <c r="B53" s="73" t="s">
        <v>141</v>
      </c>
      <c r="C53" s="1">
        <v>8000</v>
      </c>
      <c r="D53" s="62"/>
      <c r="E53" s="62"/>
      <c r="F53" s="62"/>
      <c r="G53" s="62"/>
      <c r="H53" s="62">
        <f t="shared" si="4"/>
        <v>0</v>
      </c>
    </row>
    <row r="54" spans="1:10">
      <c r="A54" s="69"/>
      <c r="B54" s="9" t="s">
        <v>140</v>
      </c>
      <c r="C54" s="1">
        <v>7000</v>
      </c>
      <c r="D54" s="62"/>
      <c r="E54" s="62"/>
      <c r="F54" s="62"/>
      <c r="G54" s="62"/>
      <c r="H54" s="62">
        <f t="shared" si="4"/>
        <v>0</v>
      </c>
    </row>
    <row r="55" spans="1:10">
      <c r="A55" s="69">
        <v>208</v>
      </c>
      <c r="B55" s="9" t="s">
        <v>44</v>
      </c>
      <c r="C55" s="1">
        <v>9000</v>
      </c>
      <c r="D55" s="62">
        <f t="shared" si="10"/>
        <v>2700</v>
      </c>
      <c r="E55" s="62">
        <f>ROUND($C55*25/100,0)</f>
        <v>2250</v>
      </c>
      <c r="F55" s="62">
        <f>ROUND($C55*20/100,0)</f>
        <v>1800</v>
      </c>
      <c r="G55" s="62">
        <f t="shared" si="13"/>
        <v>2250</v>
      </c>
      <c r="H55" s="62">
        <f t="shared" si="4"/>
        <v>9000</v>
      </c>
      <c r="I55">
        <f t="shared" si="3"/>
        <v>9000</v>
      </c>
      <c r="J55" s="76">
        <f>SUM(D55:G55)</f>
        <v>9000</v>
      </c>
    </row>
    <row r="56" spans="1:10" ht="38.25">
      <c r="A56" s="69">
        <v>209</v>
      </c>
      <c r="B56" s="9" t="s">
        <v>45</v>
      </c>
      <c r="C56" s="1">
        <v>3000</v>
      </c>
      <c r="D56" s="62">
        <f t="shared" si="10"/>
        <v>900</v>
      </c>
      <c r="E56" s="62">
        <f>ROUND($C56*25/100,0)</f>
        <v>750</v>
      </c>
      <c r="F56" s="62">
        <f>ROUND($C56*20/100,0)</f>
        <v>600</v>
      </c>
      <c r="G56" s="62">
        <f>ROUND($C56*25/100,0)</f>
        <v>750</v>
      </c>
      <c r="H56" s="62">
        <f t="shared" si="4"/>
        <v>3000</v>
      </c>
      <c r="I56">
        <f t="shared" si="3"/>
        <v>3000</v>
      </c>
    </row>
    <row r="57" spans="1:10" ht="15" customHeight="1">
      <c r="A57" s="88" t="s">
        <v>46</v>
      </c>
      <c r="B57" s="89"/>
      <c r="C57" s="22">
        <f>C50+C51+C52+C55+C56</f>
        <v>28500</v>
      </c>
      <c r="D57" s="22">
        <f t="shared" ref="D57:G57" si="14">SUM(D50:D56)</f>
        <v>8550</v>
      </c>
      <c r="E57" s="22">
        <f t="shared" si="14"/>
        <v>7125</v>
      </c>
      <c r="F57" s="22">
        <f t="shared" si="14"/>
        <v>5700</v>
      </c>
      <c r="G57" s="22">
        <f t="shared" si="14"/>
        <v>7125</v>
      </c>
      <c r="H57" s="62">
        <f t="shared" si="4"/>
        <v>28500</v>
      </c>
      <c r="J57" s="75">
        <f>SUM(D57:G57)</f>
        <v>28500</v>
      </c>
    </row>
    <row r="58" spans="1:10" ht="25.5">
      <c r="A58" s="71">
        <v>551</v>
      </c>
      <c r="B58" s="11" t="s">
        <v>47</v>
      </c>
      <c r="C58" s="1">
        <v>60500</v>
      </c>
      <c r="D58" s="62">
        <f t="shared" si="10"/>
        <v>18150</v>
      </c>
      <c r="E58" s="62">
        <f t="shared" ref="E58:E61" si="15">ROUND($C58*25/100,0)</f>
        <v>15125</v>
      </c>
      <c r="F58" s="62">
        <f t="shared" ref="F58:F61" si="16">ROUND($C58*20/100,0)</f>
        <v>12100</v>
      </c>
      <c r="G58" s="62">
        <f t="shared" ref="G58:G61" si="17">ROUND($C58*25/100,0)</f>
        <v>15125</v>
      </c>
      <c r="H58" s="62">
        <f t="shared" si="4"/>
        <v>60500</v>
      </c>
      <c r="I58">
        <f t="shared" si="3"/>
        <v>60500</v>
      </c>
    </row>
    <row r="59" spans="1:10" ht="25.5">
      <c r="A59" s="69">
        <f>A58+1</f>
        <v>552</v>
      </c>
      <c r="B59" s="9" t="s">
        <v>48</v>
      </c>
      <c r="C59" s="1">
        <v>22500</v>
      </c>
      <c r="D59" s="62">
        <f t="shared" si="10"/>
        <v>6750</v>
      </c>
      <c r="E59" s="62">
        <f t="shared" si="15"/>
        <v>5625</v>
      </c>
      <c r="F59" s="62">
        <f t="shared" si="16"/>
        <v>4500</v>
      </c>
      <c r="G59" s="62">
        <f t="shared" si="17"/>
        <v>5625</v>
      </c>
      <c r="H59" s="62">
        <f t="shared" si="4"/>
        <v>22500</v>
      </c>
      <c r="I59">
        <f t="shared" si="3"/>
        <v>22500</v>
      </c>
    </row>
    <row r="60" spans="1:10" ht="25.5">
      <c r="A60" s="69">
        <v>560</v>
      </c>
      <c r="B60" s="9" t="s">
        <v>49</v>
      </c>
      <c r="C60" s="1">
        <v>25500</v>
      </c>
      <c r="D60" s="62">
        <f t="shared" si="10"/>
        <v>7650</v>
      </c>
      <c r="E60" s="62">
        <f t="shared" si="15"/>
        <v>6375</v>
      </c>
      <c r="F60" s="62">
        <f t="shared" si="16"/>
        <v>5100</v>
      </c>
      <c r="G60" s="62">
        <f t="shared" si="17"/>
        <v>6375</v>
      </c>
      <c r="H60" s="62">
        <f t="shared" si="4"/>
        <v>25500</v>
      </c>
      <c r="I60">
        <f t="shared" si="3"/>
        <v>25500</v>
      </c>
    </row>
    <row r="61" spans="1:10">
      <c r="A61" s="69">
        <v>580</v>
      </c>
      <c r="B61" s="9" t="s">
        <v>50</v>
      </c>
      <c r="C61" s="1">
        <v>15000</v>
      </c>
      <c r="D61" s="62">
        <f t="shared" si="10"/>
        <v>4500</v>
      </c>
      <c r="E61" s="62">
        <f t="shared" si="15"/>
        <v>3750</v>
      </c>
      <c r="F61" s="62">
        <f t="shared" si="16"/>
        <v>3000</v>
      </c>
      <c r="G61" s="62">
        <f t="shared" si="17"/>
        <v>3750</v>
      </c>
      <c r="H61" s="62">
        <f t="shared" si="4"/>
        <v>15000</v>
      </c>
      <c r="I61">
        <f t="shared" si="3"/>
        <v>15000</v>
      </c>
    </row>
    <row r="62" spans="1:10" ht="15" customHeight="1">
      <c r="A62" s="88" t="s">
        <v>51</v>
      </c>
      <c r="B62" s="89"/>
      <c r="C62" s="22">
        <f>SUM(C58:C61)</f>
        <v>123500</v>
      </c>
      <c r="D62" s="22">
        <f t="shared" ref="D62:G62" si="18">SUM(D58:D61)</f>
        <v>37050</v>
      </c>
      <c r="E62" s="22">
        <f t="shared" si="18"/>
        <v>30875</v>
      </c>
      <c r="F62" s="22">
        <f t="shared" si="18"/>
        <v>24700</v>
      </c>
      <c r="G62" s="22">
        <f t="shared" si="18"/>
        <v>30875</v>
      </c>
      <c r="H62" s="62">
        <f t="shared" si="4"/>
        <v>123500</v>
      </c>
      <c r="J62" s="75">
        <f>SUM(D62:G62)</f>
        <v>123500</v>
      </c>
    </row>
    <row r="63" spans="1:10" ht="13.5" customHeight="1">
      <c r="A63" s="69">
        <v>1011</v>
      </c>
      <c r="B63" s="12" t="s">
        <v>52</v>
      </c>
      <c r="C63" s="62">
        <v>8000</v>
      </c>
      <c r="D63" s="62">
        <f t="shared" si="10"/>
        <v>2400</v>
      </c>
      <c r="E63" s="62">
        <f t="shared" ref="E63:E77" si="19">ROUND($C63*25/100,0)</f>
        <v>2000</v>
      </c>
      <c r="F63" s="62">
        <f t="shared" ref="F63:F77" si="20">ROUND($C63*20/100,0)</f>
        <v>1600</v>
      </c>
      <c r="G63" s="62">
        <f t="shared" ref="G63:G77" si="21">ROUND($C63*25/100,0)</f>
        <v>2000</v>
      </c>
      <c r="H63" s="62">
        <f t="shared" si="4"/>
        <v>8000</v>
      </c>
      <c r="I63">
        <f t="shared" si="3"/>
        <v>8000</v>
      </c>
      <c r="J63" s="76">
        <f>SUM(D63:G63)</f>
        <v>8000</v>
      </c>
    </row>
    <row r="64" spans="1:10">
      <c r="A64" s="69">
        <f>A63+1</f>
        <v>1012</v>
      </c>
      <c r="B64" s="12" t="s">
        <v>53</v>
      </c>
      <c r="C64" s="62">
        <v>1000</v>
      </c>
      <c r="D64" s="62">
        <f t="shared" si="10"/>
        <v>300</v>
      </c>
      <c r="E64" s="62">
        <f t="shared" si="19"/>
        <v>250</v>
      </c>
      <c r="F64" s="62">
        <f t="shared" si="20"/>
        <v>200</v>
      </c>
      <c r="G64" s="62">
        <f t="shared" si="21"/>
        <v>250</v>
      </c>
      <c r="H64" s="62">
        <f t="shared" si="4"/>
        <v>1000</v>
      </c>
      <c r="I64">
        <f t="shared" si="3"/>
        <v>1000</v>
      </c>
      <c r="J64" s="76">
        <f t="shared" ref="J64:J77" si="22">SUM(D64:G64)</f>
        <v>1000</v>
      </c>
    </row>
    <row r="65" spans="1:22" ht="26.25">
      <c r="A65" s="69">
        <f>A64+1</f>
        <v>1013</v>
      </c>
      <c r="B65" s="12" t="s">
        <v>54</v>
      </c>
      <c r="C65" s="62">
        <v>2000</v>
      </c>
      <c r="D65" s="62">
        <f t="shared" si="10"/>
        <v>600</v>
      </c>
      <c r="E65" s="62">
        <f t="shared" si="19"/>
        <v>500</v>
      </c>
      <c r="F65" s="62">
        <f t="shared" si="20"/>
        <v>400</v>
      </c>
      <c r="G65" s="62">
        <f t="shared" si="21"/>
        <v>500</v>
      </c>
      <c r="H65" s="62">
        <f t="shared" si="4"/>
        <v>2000</v>
      </c>
      <c r="I65">
        <f t="shared" si="3"/>
        <v>2000</v>
      </c>
      <c r="J65" s="76">
        <f t="shared" si="22"/>
        <v>2000</v>
      </c>
    </row>
    <row r="66" spans="1:22" ht="26.25">
      <c r="A66" s="69">
        <v>1014</v>
      </c>
      <c r="B66" s="12" t="s">
        <v>55</v>
      </c>
      <c r="C66" s="62">
        <v>6000</v>
      </c>
      <c r="D66" s="62">
        <f t="shared" si="10"/>
        <v>1800</v>
      </c>
      <c r="E66" s="62">
        <f t="shared" si="19"/>
        <v>1500</v>
      </c>
      <c r="F66" s="62">
        <f t="shared" si="20"/>
        <v>1200</v>
      </c>
      <c r="G66" s="62">
        <f t="shared" si="21"/>
        <v>1500</v>
      </c>
      <c r="H66" s="62">
        <f t="shared" si="4"/>
        <v>6000</v>
      </c>
      <c r="I66">
        <f t="shared" si="3"/>
        <v>6000</v>
      </c>
      <c r="J66" s="76">
        <f t="shared" si="22"/>
        <v>6000</v>
      </c>
    </row>
    <row r="67" spans="1:22">
      <c r="A67" s="69">
        <v>1015</v>
      </c>
      <c r="B67" s="12" t="s">
        <v>56</v>
      </c>
      <c r="C67" s="62">
        <v>3900</v>
      </c>
      <c r="D67" s="62">
        <f t="shared" si="10"/>
        <v>1170</v>
      </c>
      <c r="E67" s="62">
        <f t="shared" si="19"/>
        <v>975</v>
      </c>
      <c r="F67" s="62">
        <f t="shared" si="20"/>
        <v>780</v>
      </c>
      <c r="G67" s="62">
        <f t="shared" si="21"/>
        <v>975</v>
      </c>
      <c r="H67" s="62">
        <f t="shared" si="4"/>
        <v>3900</v>
      </c>
      <c r="I67">
        <f t="shared" si="3"/>
        <v>3900</v>
      </c>
      <c r="J67" s="76">
        <f t="shared" si="22"/>
        <v>3900</v>
      </c>
    </row>
    <row r="68" spans="1:22">
      <c r="A68" s="69">
        <v>1016</v>
      </c>
      <c r="B68" s="12" t="s">
        <v>57</v>
      </c>
      <c r="C68" s="62">
        <v>28570</v>
      </c>
      <c r="D68" s="62">
        <f t="shared" si="10"/>
        <v>8571</v>
      </c>
      <c r="E68" s="62">
        <f t="shared" si="19"/>
        <v>7143</v>
      </c>
      <c r="F68" s="62">
        <f t="shared" si="20"/>
        <v>5714</v>
      </c>
      <c r="G68" s="62">
        <f t="shared" si="21"/>
        <v>7143</v>
      </c>
      <c r="H68" s="62">
        <f>SUM(D68:G68)</f>
        <v>28571</v>
      </c>
      <c r="I68">
        <f t="shared" si="3"/>
        <v>28571</v>
      </c>
      <c r="J68" s="76">
        <f t="shared" si="22"/>
        <v>28571</v>
      </c>
    </row>
    <row r="69" spans="1:22">
      <c r="A69" s="69">
        <v>1020</v>
      </c>
      <c r="B69" s="12" t="s">
        <v>58</v>
      </c>
      <c r="C69" s="62">
        <v>10000</v>
      </c>
      <c r="D69" s="62">
        <f t="shared" si="10"/>
        <v>3000</v>
      </c>
      <c r="E69" s="62">
        <f t="shared" si="19"/>
        <v>2500</v>
      </c>
      <c r="F69" s="62">
        <f t="shared" si="20"/>
        <v>2000</v>
      </c>
      <c r="G69" s="62">
        <f t="shared" si="21"/>
        <v>2500</v>
      </c>
      <c r="H69" s="62">
        <f t="shared" si="4"/>
        <v>10000</v>
      </c>
      <c r="I69">
        <f t="shared" si="3"/>
        <v>10000</v>
      </c>
      <c r="J69" s="76">
        <f t="shared" si="22"/>
        <v>10000</v>
      </c>
    </row>
    <row r="70" spans="1:22">
      <c r="A70" s="69"/>
      <c r="B70" s="12" t="s">
        <v>144</v>
      </c>
      <c r="C70" s="62">
        <v>5700</v>
      </c>
      <c r="D70" s="62">
        <f t="shared" si="10"/>
        <v>1710</v>
      </c>
      <c r="E70" s="62">
        <f t="shared" si="19"/>
        <v>1425</v>
      </c>
      <c r="F70" s="62">
        <f t="shared" si="20"/>
        <v>1140</v>
      </c>
      <c r="G70" s="62">
        <f t="shared" si="21"/>
        <v>1425</v>
      </c>
      <c r="H70" s="62">
        <f t="shared" si="4"/>
        <v>5700</v>
      </c>
      <c r="I70">
        <f t="shared" si="3"/>
        <v>5700</v>
      </c>
      <c r="J70" s="76">
        <f t="shared" si="22"/>
        <v>5700</v>
      </c>
    </row>
    <row r="71" spans="1:22">
      <c r="A71" s="69">
        <v>1030</v>
      </c>
      <c r="B71" s="12" t="s">
        <v>59</v>
      </c>
      <c r="C71" s="62">
        <v>2000</v>
      </c>
      <c r="D71" s="62">
        <f t="shared" si="10"/>
        <v>600</v>
      </c>
      <c r="E71" s="62">
        <f t="shared" si="19"/>
        <v>500</v>
      </c>
      <c r="F71" s="62">
        <f t="shared" si="20"/>
        <v>400</v>
      </c>
      <c r="G71" s="62">
        <f t="shared" si="21"/>
        <v>500</v>
      </c>
      <c r="H71" s="62">
        <f t="shared" si="4"/>
        <v>2000</v>
      </c>
      <c r="I71">
        <f t="shared" si="3"/>
        <v>2000</v>
      </c>
      <c r="J71" s="76">
        <f t="shared" si="22"/>
        <v>2000</v>
      </c>
    </row>
    <row r="72" spans="1:22">
      <c r="A72" s="69">
        <v>1051</v>
      </c>
      <c r="B72" s="12" t="s">
        <v>63</v>
      </c>
      <c r="C72" s="62">
        <v>2000</v>
      </c>
      <c r="D72" s="62">
        <f t="shared" si="10"/>
        <v>600</v>
      </c>
      <c r="E72" s="62">
        <f t="shared" si="19"/>
        <v>500</v>
      </c>
      <c r="F72" s="62">
        <f t="shared" si="20"/>
        <v>400</v>
      </c>
      <c r="G72" s="62">
        <f t="shared" si="21"/>
        <v>500</v>
      </c>
      <c r="H72" s="62">
        <f t="shared" si="4"/>
        <v>2000</v>
      </c>
      <c r="I72">
        <f t="shared" si="3"/>
        <v>2000</v>
      </c>
      <c r="J72" s="76">
        <f t="shared" si="22"/>
        <v>2000</v>
      </c>
    </row>
    <row r="73" spans="1:22">
      <c r="A73" s="69">
        <v>1052</v>
      </c>
      <c r="B73" s="12" t="s">
        <v>64</v>
      </c>
      <c r="C73" s="62"/>
      <c r="D73" s="62">
        <f t="shared" si="10"/>
        <v>0</v>
      </c>
      <c r="E73" s="62">
        <f t="shared" si="19"/>
        <v>0</v>
      </c>
      <c r="F73" s="62">
        <f t="shared" si="20"/>
        <v>0</v>
      </c>
      <c r="G73" s="62">
        <f t="shared" si="21"/>
        <v>0</v>
      </c>
      <c r="H73" s="62">
        <f t="shared" si="4"/>
        <v>0</v>
      </c>
      <c r="I73">
        <f t="shared" si="3"/>
        <v>0</v>
      </c>
      <c r="J73" s="76">
        <f t="shared" si="22"/>
        <v>0</v>
      </c>
    </row>
    <row r="74" spans="1:22">
      <c r="A74" s="69">
        <v>1062</v>
      </c>
      <c r="B74" s="12" t="s">
        <v>65</v>
      </c>
      <c r="C74" s="62">
        <v>1000</v>
      </c>
      <c r="D74" s="62">
        <f t="shared" si="10"/>
        <v>300</v>
      </c>
      <c r="E74" s="62">
        <f t="shared" si="19"/>
        <v>250</v>
      </c>
      <c r="F74" s="62">
        <f t="shared" si="20"/>
        <v>200</v>
      </c>
      <c r="G74" s="62">
        <f t="shared" si="21"/>
        <v>250</v>
      </c>
      <c r="H74" s="62">
        <f t="shared" si="4"/>
        <v>1000</v>
      </c>
      <c r="I74">
        <f t="shared" si="3"/>
        <v>1000</v>
      </c>
      <c r="J74" s="76">
        <f t="shared" si="22"/>
        <v>1000</v>
      </c>
    </row>
    <row r="75" spans="1:22">
      <c r="A75" s="69">
        <v>1069</v>
      </c>
      <c r="B75" s="12" t="s">
        <v>66</v>
      </c>
      <c r="C75" s="62">
        <v>500</v>
      </c>
      <c r="D75" s="62">
        <f t="shared" si="10"/>
        <v>150</v>
      </c>
      <c r="E75" s="62">
        <f t="shared" si="19"/>
        <v>125</v>
      </c>
      <c r="F75" s="62">
        <f t="shared" si="20"/>
        <v>100</v>
      </c>
      <c r="G75" s="62">
        <f t="shared" si="21"/>
        <v>125</v>
      </c>
      <c r="H75" s="62">
        <f t="shared" si="4"/>
        <v>500</v>
      </c>
      <c r="I75">
        <f t="shared" si="3"/>
        <v>500</v>
      </c>
      <c r="J75" s="76">
        <f t="shared" si="22"/>
        <v>500</v>
      </c>
    </row>
    <row r="76" spans="1:22" ht="26.25">
      <c r="A76" s="69">
        <v>1092</v>
      </c>
      <c r="B76" s="12" t="s">
        <v>67</v>
      </c>
      <c r="C76" s="62">
        <v>500</v>
      </c>
      <c r="D76" s="62">
        <f t="shared" si="10"/>
        <v>150</v>
      </c>
      <c r="E76" s="62">
        <f t="shared" si="19"/>
        <v>125</v>
      </c>
      <c r="F76" s="62">
        <f t="shared" si="20"/>
        <v>100</v>
      </c>
      <c r="G76" s="62">
        <f t="shared" si="21"/>
        <v>125</v>
      </c>
      <c r="H76" s="62">
        <f t="shared" si="4"/>
        <v>500</v>
      </c>
      <c r="I76">
        <f t="shared" si="3"/>
        <v>500</v>
      </c>
      <c r="J76" s="76">
        <f t="shared" si="22"/>
        <v>500</v>
      </c>
    </row>
    <row r="77" spans="1:22" ht="26.25">
      <c r="A77" s="69">
        <v>1098</v>
      </c>
      <c r="B77" s="12" t="s">
        <v>68</v>
      </c>
      <c r="C77" s="62"/>
      <c r="D77" s="62">
        <f t="shared" si="10"/>
        <v>0</v>
      </c>
      <c r="E77" s="62">
        <f t="shared" si="19"/>
        <v>0</v>
      </c>
      <c r="F77" s="62">
        <f t="shared" si="20"/>
        <v>0</v>
      </c>
      <c r="G77" s="62">
        <f t="shared" si="21"/>
        <v>0</v>
      </c>
      <c r="H77" s="62">
        <f t="shared" si="4"/>
        <v>0</v>
      </c>
      <c r="I77">
        <f t="shared" si="3"/>
        <v>0</v>
      </c>
      <c r="J77" s="76">
        <f t="shared" si="22"/>
        <v>0</v>
      </c>
      <c r="V77" s="76"/>
    </row>
    <row r="78" spans="1:22">
      <c r="A78" s="7"/>
      <c r="B78" s="16" t="s">
        <v>83</v>
      </c>
      <c r="C78" s="66">
        <f>SUM(C63:C77)-C70</f>
        <v>65470</v>
      </c>
      <c r="D78" s="65">
        <f>SUM(D63:D77)-D70</f>
        <v>19641</v>
      </c>
      <c r="E78" s="66">
        <f>SUM(E63:E77)-E70</f>
        <v>16368</v>
      </c>
      <c r="F78" s="66">
        <f>SUM(F63:F77)-F70</f>
        <v>13094</v>
      </c>
      <c r="G78" s="66">
        <f>SUM(G63:G77)-G70</f>
        <v>16368</v>
      </c>
      <c r="H78" s="62">
        <f t="shared" si="4"/>
        <v>65471</v>
      </c>
      <c r="J78" s="77">
        <f>SUM(D78:G78)</f>
        <v>65471</v>
      </c>
    </row>
    <row r="79" spans="1:22" s="27" customFormat="1" ht="26.25">
      <c r="A79" s="24"/>
      <c r="B79" s="25" t="s">
        <v>82</v>
      </c>
      <c r="C79" s="26"/>
      <c r="D79" s="26"/>
      <c r="E79" s="26"/>
      <c r="F79" s="26"/>
      <c r="G79" s="26"/>
      <c r="H79" s="62"/>
      <c r="I79">
        <f t="shared" si="3"/>
        <v>0</v>
      </c>
    </row>
    <row r="80" spans="1:22" ht="26.25">
      <c r="A80" s="69">
        <v>1901</v>
      </c>
      <c r="B80" s="12" t="s">
        <v>60</v>
      </c>
      <c r="C80" s="1"/>
      <c r="D80" s="1"/>
      <c r="E80" s="1"/>
      <c r="F80" s="1"/>
      <c r="G80" s="1"/>
      <c r="H80" s="62"/>
      <c r="I80">
        <f t="shared" si="3"/>
        <v>0</v>
      </c>
    </row>
    <row r="81" spans="1:10" ht="26.25">
      <c r="A81" s="72" t="s">
        <v>61</v>
      </c>
      <c r="B81" s="12" t="s">
        <v>62</v>
      </c>
      <c r="C81" s="1">
        <v>1000</v>
      </c>
      <c r="D81" s="62">
        <f t="shared" ref="D81" si="23">ROUND(C81*30/100,0)</f>
        <v>300</v>
      </c>
      <c r="E81" s="62">
        <f>ROUND($C81*25/100,0)</f>
        <v>250</v>
      </c>
      <c r="F81" s="62">
        <f>ROUND($C81*20/100,0)</f>
        <v>200</v>
      </c>
      <c r="G81" s="62">
        <f>ROUND($C81*25/100,0)</f>
        <v>250</v>
      </c>
      <c r="H81" s="62">
        <f t="shared" si="4"/>
        <v>1000</v>
      </c>
      <c r="I81">
        <f t="shared" si="3"/>
        <v>1000</v>
      </c>
    </row>
    <row r="82" spans="1:10" ht="15.75" customHeight="1">
      <c r="A82" s="90" t="s">
        <v>84</v>
      </c>
      <c r="B82" s="91"/>
      <c r="C82" s="64">
        <f>SUM(C81)</f>
        <v>1000</v>
      </c>
      <c r="D82" s="64">
        <f t="shared" ref="D82:G82" si="24">SUM(D81)</f>
        <v>300</v>
      </c>
      <c r="E82" s="64">
        <f t="shared" si="24"/>
        <v>250</v>
      </c>
      <c r="F82" s="64">
        <f t="shared" si="24"/>
        <v>200</v>
      </c>
      <c r="G82" s="64">
        <f t="shared" si="24"/>
        <v>250</v>
      </c>
      <c r="H82" s="62">
        <f t="shared" si="4"/>
        <v>1000</v>
      </c>
      <c r="J82" s="77">
        <f>SUM(D82:G82)</f>
        <v>1000</v>
      </c>
    </row>
    <row r="83" spans="1:10" ht="26.25">
      <c r="A83" s="80" t="s">
        <v>69</v>
      </c>
      <c r="B83" s="18" t="s">
        <v>70</v>
      </c>
      <c r="C83" s="1"/>
      <c r="D83" s="1"/>
      <c r="E83" s="1"/>
      <c r="F83" s="1"/>
      <c r="G83" s="1"/>
      <c r="H83" s="62">
        <f t="shared" si="4"/>
        <v>0</v>
      </c>
      <c r="I83">
        <f t="shared" si="3"/>
        <v>0</v>
      </c>
    </row>
    <row r="84" spans="1:10">
      <c r="A84" s="92" t="s">
        <v>71</v>
      </c>
      <c r="B84" s="92"/>
      <c r="C84" s="1"/>
      <c r="D84" s="1"/>
      <c r="E84" s="1"/>
      <c r="F84" s="1"/>
      <c r="G84" s="1"/>
      <c r="H84" s="62">
        <f t="shared" si="4"/>
        <v>0</v>
      </c>
      <c r="I84">
        <f t="shared" si="3"/>
        <v>0</v>
      </c>
    </row>
    <row r="85" spans="1:10" ht="26.25">
      <c r="A85" s="14" t="s">
        <v>72</v>
      </c>
      <c r="B85" s="19" t="s">
        <v>73</v>
      </c>
      <c r="C85" s="1"/>
      <c r="D85" s="1"/>
      <c r="E85" s="1"/>
      <c r="F85" s="1"/>
      <c r="G85" s="1"/>
      <c r="H85" s="62">
        <f t="shared" si="4"/>
        <v>0</v>
      </c>
      <c r="I85">
        <f t="shared" si="3"/>
        <v>0</v>
      </c>
    </row>
    <row r="86" spans="1:10" ht="26.25">
      <c r="A86" s="14" t="s">
        <v>74</v>
      </c>
      <c r="B86" s="19" t="s">
        <v>75</v>
      </c>
      <c r="C86" s="1">
        <v>2000</v>
      </c>
      <c r="D86" s="62">
        <f t="shared" ref="D86" si="25">ROUND(C86*30/100,0)</f>
        <v>600</v>
      </c>
      <c r="E86" s="62">
        <f>ROUND($C86*25/100,0)</f>
        <v>500</v>
      </c>
      <c r="F86" s="62">
        <f>ROUND($C86*20/100,0)</f>
        <v>400</v>
      </c>
      <c r="G86" s="62">
        <f>ROUND($C86*25/100,0)</f>
        <v>500</v>
      </c>
      <c r="H86" s="62">
        <f t="shared" si="4"/>
        <v>2000</v>
      </c>
      <c r="I86">
        <f t="shared" si="3"/>
        <v>2000</v>
      </c>
    </row>
    <row r="87" spans="1:10" ht="26.25">
      <c r="A87" s="14" t="s">
        <v>76</v>
      </c>
      <c r="B87" s="19" t="s">
        <v>77</v>
      </c>
      <c r="C87" s="1">
        <v>5000</v>
      </c>
      <c r="D87" s="62">
        <f t="shared" ref="D87" si="26">ROUND(C87*30/100,0)</f>
        <v>1500</v>
      </c>
      <c r="E87" s="62">
        <f>ROUND($C87*25/100,0)</f>
        <v>1250</v>
      </c>
      <c r="F87" s="62">
        <f>ROUND($C87*20/100,0)</f>
        <v>1000</v>
      </c>
      <c r="G87" s="62">
        <f>ROUND($C87*25/100,0)</f>
        <v>1250</v>
      </c>
      <c r="H87" s="62">
        <f t="shared" ref="H87" si="27">SUM(D87:G87)</f>
        <v>5000</v>
      </c>
      <c r="I87">
        <f t="shared" si="3"/>
        <v>5000</v>
      </c>
    </row>
    <row r="88" spans="1:10" ht="12" customHeight="1">
      <c r="A88" s="14" t="s">
        <v>78</v>
      </c>
      <c r="B88" s="19" t="s">
        <v>79</v>
      </c>
      <c r="C88" s="1"/>
      <c r="D88" s="1"/>
      <c r="E88" s="1"/>
      <c r="F88" s="1"/>
      <c r="G88" s="1"/>
      <c r="H88" s="1"/>
      <c r="I88">
        <f t="shared" si="3"/>
        <v>0</v>
      </c>
    </row>
    <row r="89" spans="1:10" ht="15.75" customHeight="1">
      <c r="A89" s="14" t="s">
        <v>80</v>
      </c>
      <c r="B89" s="19" t="s">
        <v>81</v>
      </c>
      <c r="C89" s="1"/>
      <c r="D89" s="1"/>
      <c r="E89" s="1"/>
      <c r="F89" s="1"/>
      <c r="G89" s="1"/>
      <c r="H89" s="1"/>
      <c r="I89">
        <f t="shared" si="3"/>
        <v>0</v>
      </c>
    </row>
    <row r="90" spans="1:10">
      <c r="A90" s="20"/>
      <c r="B90" s="21" t="s">
        <v>85</v>
      </c>
      <c r="C90" s="1">
        <f>SUM(C85:C89)</f>
        <v>7000</v>
      </c>
      <c r="D90" s="1">
        <f t="shared" ref="D90:G90" si="28">SUM(D85:D89)</f>
        <v>2100</v>
      </c>
      <c r="E90" s="1">
        <f t="shared" si="28"/>
        <v>1750</v>
      </c>
      <c r="F90" s="1">
        <f t="shared" si="28"/>
        <v>1400</v>
      </c>
      <c r="G90" s="1">
        <f t="shared" si="28"/>
        <v>1750</v>
      </c>
      <c r="H90" s="1"/>
      <c r="I90">
        <f>SUM(I43:I89)</f>
        <v>760171</v>
      </c>
    </row>
    <row r="91" spans="1:10" s="23" customFormat="1">
      <c r="A91" s="22"/>
      <c r="B91" s="22" t="s">
        <v>86</v>
      </c>
      <c r="C91" s="66">
        <f>C49+C57+C62+C78+C82+C90</f>
        <v>754470</v>
      </c>
      <c r="D91" s="65">
        <f>D49+D57+D62+D78+D82+D90</f>
        <v>226341</v>
      </c>
      <c r="E91" s="22">
        <f>E49+E57+E62+E78+E82+E90</f>
        <v>188618</v>
      </c>
      <c r="F91" s="22">
        <f>F49+F57+F62+F78+F82+F90</f>
        <v>150894</v>
      </c>
      <c r="G91" s="66">
        <f>G49+G57+G62+G78+G82+G90</f>
        <v>188618</v>
      </c>
      <c r="H91" s="22">
        <f>SUM(D91:G91)</f>
        <v>754471</v>
      </c>
      <c r="I91">
        <f t="shared" si="3"/>
        <v>754471</v>
      </c>
      <c r="J91" s="76">
        <f>SUM(D91:G91)</f>
        <v>754471</v>
      </c>
    </row>
    <row r="92" spans="1:10">
      <c r="A92" s="1"/>
      <c r="B92" s="1"/>
      <c r="C92" s="1">
        <v>754470</v>
      </c>
      <c r="D92" s="62">
        <f>ROUND($C92*30/100,0)</f>
        <v>226341</v>
      </c>
      <c r="E92" s="62">
        <f>ROUND($C92*25/100,0)</f>
        <v>188618</v>
      </c>
      <c r="F92" s="62">
        <f>ROUND($C92*20/100,0)</f>
        <v>150894</v>
      </c>
      <c r="G92" s="62">
        <f>ROUND($C92*25/100,0)</f>
        <v>188618</v>
      </c>
      <c r="H92" s="62">
        <f>SUM(D92:G92)</f>
        <v>754471</v>
      </c>
      <c r="I92">
        <f>SUM(D92:H92)</f>
        <v>1508942</v>
      </c>
      <c r="J92" s="76">
        <f>SUM(D92:G92)</f>
        <v>754471</v>
      </c>
    </row>
    <row r="93" spans="1:10" ht="10.5" customHeight="1" thickBot="1">
      <c r="C93">
        <f>C92-C91</f>
        <v>0</v>
      </c>
      <c r="D93">
        <f t="shared" ref="D93:G93" si="29">D92-D91</f>
        <v>0</v>
      </c>
      <c r="E93">
        <f t="shared" si="29"/>
        <v>0</v>
      </c>
      <c r="F93">
        <f t="shared" si="29"/>
        <v>0</v>
      </c>
      <c r="G93">
        <f t="shared" si="29"/>
        <v>0</v>
      </c>
    </row>
    <row r="94" spans="1:10" s="32" customFormat="1" ht="15" customHeight="1">
      <c r="A94" s="83" t="s">
        <v>103</v>
      </c>
      <c r="B94" s="84"/>
      <c r="C94" s="85"/>
      <c r="D94" s="85"/>
      <c r="E94" s="85"/>
      <c r="F94" s="85"/>
    </row>
    <row r="95" spans="1:10" s="32" customFormat="1" ht="15" customHeight="1">
      <c r="A95" s="52"/>
      <c r="B95" s="52"/>
      <c r="C95" s="53" t="s">
        <v>123</v>
      </c>
      <c r="D95" s="52" t="s">
        <v>124</v>
      </c>
      <c r="E95" s="55"/>
      <c r="F95" s="78"/>
    </row>
    <row r="96" spans="1:10" s="32" customFormat="1" ht="20.100000000000001" customHeight="1">
      <c r="A96" s="33">
        <v>1</v>
      </c>
      <c r="B96" s="34" t="s">
        <v>104</v>
      </c>
      <c r="C96" s="56">
        <v>17</v>
      </c>
      <c r="D96" s="35"/>
      <c r="E96" s="55"/>
      <c r="F96" s="36"/>
    </row>
    <row r="97" spans="1:6" s="32" customFormat="1" ht="20.100000000000001" customHeight="1">
      <c r="A97" s="37" t="s">
        <v>105</v>
      </c>
      <c r="B97" s="34" t="s">
        <v>106</v>
      </c>
      <c r="C97" s="57">
        <v>13</v>
      </c>
      <c r="D97" s="35"/>
      <c r="E97" s="55"/>
      <c r="F97" s="38"/>
    </row>
    <row r="98" spans="1:6" s="32" customFormat="1" ht="20.100000000000001" customHeight="1">
      <c r="A98" s="37" t="s">
        <v>105</v>
      </c>
      <c r="B98" s="34" t="s">
        <v>107</v>
      </c>
      <c r="C98" s="57">
        <v>4</v>
      </c>
      <c r="D98" s="35"/>
      <c r="E98" s="55"/>
      <c r="F98" s="38"/>
    </row>
    <row r="99" spans="1:6" s="32" customFormat="1" ht="20.100000000000001" customHeight="1">
      <c r="A99" s="33">
        <v>2</v>
      </c>
      <c r="B99" s="39" t="s">
        <v>108</v>
      </c>
      <c r="C99" s="57">
        <v>50</v>
      </c>
      <c r="D99" s="35">
        <v>50</v>
      </c>
      <c r="E99" s="55"/>
      <c r="F99" s="38"/>
    </row>
    <row r="100" spans="1:6" s="32" customFormat="1" ht="15" customHeight="1">
      <c r="A100" s="37">
        <v>3</v>
      </c>
      <c r="B100" s="40" t="s">
        <v>109</v>
      </c>
      <c r="C100" s="57"/>
      <c r="D100" s="35"/>
      <c r="E100" s="55"/>
      <c r="F100" s="38"/>
    </row>
    <row r="101" spans="1:6" s="32" customFormat="1" ht="16.5" customHeight="1">
      <c r="A101" s="33">
        <v>4</v>
      </c>
      <c r="B101" s="40" t="s">
        <v>110</v>
      </c>
      <c r="C101" s="57">
        <v>0</v>
      </c>
      <c r="D101" s="35"/>
      <c r="E101" s="55"/>
      <c r="F101" s="38"/>
    </row>
    <row r="102" spans="1:6" s="32" customFormat="1" ht="28.5" customHeight="1">
      <c r="A102" s="37">
        <v>5</v>
      </c>
      <c r="B102" s="34" t="s">
        <v>111</v>
      </c>
      <c r="C102" s="57">
        <v>0</v>
      </c>
      <c r="D102" s="35"/>
      <c r="E102" s="55"/>
      <c r="F102" s="38"/>
    </row>
    <row r="103" spans="1:6" s="32" customFormat="1" ht="13.5" customHeight="1">
      <c r="A103" s="33">
        <v>6</v>
      </c>
      <c r="B103" s="34" t="s">
        <v>112</v>
      </c>
      <c r="C103" s="57"/>
      <c r="D103" s="35"/>
      <c r="E103" s="55"/>
      <c r="F103" s="38"/>
    </row>
    <row r="104" spans="1:6" s="32" customFormat="1" ht="13.5" customHeight="1">
      <c r="A104" s="37">
        <v>7</v>
      </c>
      <c r="B104" s="34" t="s">
        <v>113</v>
      </c>
      <c r="C104" s="57"/>
      <c r="D104" s="35"/>
      <c r="E104" s="55"/>
      <c r="F104" s="38"/>
    </row>
    <row r="105" spans="1:6" s="32" customFormat="1" ht="12.75" customHeight="1" thickBot="1">
      <c r="A105" s="41">
        <v>8</v>
      </c>
      <c r="B105" s="42" t="s">
        <v>114</v>
      </c>
      <c r="C105" s="57"/>
      <c r="D105" s="35"/>
      <c r="E105" s="55"/>
      <c r="F105" s="38"/>
    </row>
    <row r="106" spans="1:6" s="32" customFormat="1" ht="13.5" customHeight="1" thickBot="1">
      <c r="A106" s="43">
        <v>9</v>
      </c>
      <c r="B106" s="44" t="s">
        <v>115</v>
      </c>
      <c r="C106" s="57"/>
      <c r="D106" s="35"/>
      <c r="E106" s="55"/>
      <c r="F106" s="38"/>
    </row>
    <row r="107" spans="1:6" s="32" customFormat="1" ht="9" customHeight="1">
      <c r="B107" s="45"/>
      <c r="D107" s="54"/>
      <c r="E107" s="38"/>
    </row>
    <row r="108" spans="1:6" s="32" customFormat="1" ht="12.75">
      <c r="B108" s="45"/>
    </row>
    <row r="109" spans="1:6" s="32" customFormat="1" ht="12.75">
      <c r="B109" s="45"/>
    </row>
    <row r="110" spans="1:6" s="32" customFormat="1" ht="12.75">
      <c r="A110" s="86" t="s">
        <v>116</v>
      </c>
      <c r="B110" s="86"/>
      <c r="E110" s="45"/>
      <c r="F110" s="45" t="s">
        <v>117</v>
      </c>
    </row>
    <row r="111" spans="1:6" s="32" customFormat="1" ht="12.75">
      <c r="B111" s="46" t="s">
        <v>134</v>
      </c>
      <c r="E111" s="46" t="s">
        <v>118</v>
      </c>
      <c r="F111" s="79" t="s">
        <v>135</v>
      </c>
    </row>
    <row r="112" spans="1:6" s="32" customFormat="1" ht="12.75">
      <c r="B112" s="48" t="s">
        <v>119</v>
      </c>
      <c r="D112" s="49"/>
      <c r="E112" s="49"/>
      <c r="F112" s="49" t="s">
        <v>120</v>
      </c>
    </row>
    <row r="113" spans="2:2" s="32" customFormat="1" ht="12.75">
      <c r="B113" s="50"/>
    </row>
  </sheetData>
  <mergeCells count="14">
    <mergeCell ref="A94:F94"/>
    <mergeCell ref="A110:B110"/>
    <mergeCell ref="A42:B42"/>
    <mergeCell ref="A49:B49"/>
    <mergeCell ref="A57:B57"/>
    <mergeCell ref="A62:B62"/>
    <mergeCell ref="A82:B82"/>
    <mergeCell ref="A84:B84"/>
    <mergeCell ref="I34:I36"/>
    <mergeCell ref="E1:H1"/>
    <mergeCell ref="E2:H2"/>
    <mergeCell ref="E3:H3"/>
    <mergeCell ref="A5:H5"/>
    <mergeCell ref="A6:H6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2</vt:i4>
      </vt:variant>
    </vt:vector>
  </HeadingPairs>
  <TitlesOfParts>
    <vt:vector size="2" baseType="lpstr">
      <vt:lpstr>Лист1</vt:lpstr>
      <vt:lpstr>322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2025-10-09T13:33:01Z</dcterms:modified>
</cp:coreProperties>
</file>